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diminas-my.sharepoint.com/personal/leonardo_costa_sicoobcredisg_com_br/Documents/Área de Trabalho/"/>
    </mc:Choice>
  </mc:AlternateContent>
  <xr:revisionPtr revIDLastSave="96" documentId="13_ncr:1_{5BE7A2AF-2444-4615-B05D-F49D5294851A}" xr6:coauthVersionLast="47" xr6:coauthVersionMax="47" xr10:uidLastSave="{876BE57F-7F3E-4333-A972-73B4F5974F5F}"/>
  <bookViews>
    <workbookView xWindow="-108" yWindow="-108" windowWidth="23256" windowHeight="12456" xr2:uid="{DBDFA155-49EB-4E9E-B5F3-74D68EBC6231}"/>
  </bookViews>
  <sheets>
    <sheet name="RESUMO" sheetId="47" r:id="rId1"/>
    <sheet name="Manga" sheetId="58" r:id="rId2"/>
    <sheet name="Uva" sheetId="56" r:id="rId3"/>
    <sheet name="Laranja" sheetId="55" r:id="rId4"/>
    <sheet name="Café-Baixa" sheetId="1" r:id="rId5"/>
    <sheet name="Café-Média" sheetId="2" r:id="rId6"/>
    <sheet name="Café-Alta" sheetId="3" r:id="rId7"/>
    <sheet name="Abacate" sheetId="21" r:id="rId8"/>
    <sheet name="Abacate Irrigado " sheetId="22" r:id="rId9"/>
    <sheet name="Alho" sheetId="4" r:id="rId10"/>
    <sheet name="Cenoura Inverno" sheetId="5" r:id="rId11"/>
    <sheet name="Cenoura Verão" sheetId="6" r:id="rId12"/>
    <sheet name="Milho-Baixa" sheetId="7" r:id="rId13"/>
    <sheet name="Milho-Média" sheetId="23" r:id="rId14"/>
    <sheet name="Milho-Alta" sheetId="8" r:id="rId15"/>
    <sheet name="Milho Silagem" sheetId="50" r:id="rId16"/>
    <sheet name="Trigo" sheetId="12" r:id="rId17"/>
    <sheet name="Soja" sheetId="9" r:id="rId18"/>
    <sheet name="Cebola" sheetId="10" r:id="rId19"/>
    <sheet name="Feijão" sheetId="11" r:id="rId20"/>
    <sheet name="Beterraba" sheetId="13" r:id="rId21"/>
    <sheet name="Repolho" sheetId="14" r:id="rId22"/>
    <sheet name="Sorgo " sheetId="24" r:id="rId23"/>
    <sheet name="Sorgo Forrageiro" sheetId="48" r:id="rId24"/>
    <sheet name="Batata" sheetId="15" r:id="rId25"/>
    <sheet name="Cana de Açúcar" sheetId="52" r:id="rId26"/>
    <sheet name="Banana" sheetId="54" r:id="rId27"/>
    <sheet name="Abóbora" sheetId="53" r:id="rId28"/>
    <sheet name="Equinos" sheetId="25" r:id="rId29"/>
    <sheet name="Cria Extensivo" sheetId="38" r:id="rId30"/>
    <sheet name="Cria Intensivo" sheetId="59" r:id="rId31"/>
    <sheet name="Cria Semi Intensivo" sheetId="39" r:id="rId32"/>
    <sheet name="Recria Extensivo" sheetId="41" r:id="rId33"/>
    <sheet name="Recria Semi Intensivo" sheetId="42" r:id="rId34"/>
    <sheet name="Recria Intensivo" sheetId="43" r:id="rId35"/>
    <sheet name="Engorda Intensivo" sheetId="44" r:id="rId36"/>
    <sheet name="Engorda Semi Intensivo" sheetId="45" r:id="rId37"/>
    <sheet name="Engorda Extensivo" sheetId="46" r:id="rId38"/>
    <sheet name="Leite Extensivo" sheetId="60" r:id="rId39"/>
    <sheet name="Leite - Semi-intensivo " sheetId="36" r:id="rId40"/>
    <sheet name="Leite - Intensivo" sheetId="37" r:id="rId41"/>
  </sheets>
  <externalReferences>
    <externalReference r:id="rId42"/>
  </externalReferences>
  <definedNames>
    <definedName name="_xlnm._FilterDatabase" localSheetId="0" hidden="1">RESUMO!$B$3:$E$30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7" l="1"/>
  <c r="F50" i="47"/>
  <c r="F49" i="47"/>
  <c r="H45" i="47"/>
  <c r="H43" i="47"/>
  <c r="H42" i="47"/>
  <c r="H41" i="47"/>
  <c r="H40" i="47"/>
  <c r="H39" i="47"/>
  <c r="H38" i="47"/>
  <c r="H37" i="47"/>
  <c r="H36" i="47"/>
  <c r="H35" i="47"/>
  <c r="E30" i="47"/>
  <c r="E29" i="47"/>
  <c r="E28" i="47"/>
  <c r="E27" i="47"/>
  <c r="E23" i="47"/>
  <c r="E22" i="47"/>
  <c r="E21" i="47"/>
  <c r="E20" i="47"/>
  <c r="E19" i="47"/>
  <c r="E18" i="47"/>
  <c r="E17" i="47"/>
  <c r="E16" i="47"/>
  <c r="E15" i="47"/>
  <c r="E14" i="47"/>
  <c r="E12" i="47"/>
  <c r="E11" i="47"/>
  <c r="E10" i="47"/>
  <c r="E9" i="47"/>
  <c r="E8" i="47"/>
  <c r="E7" i="47"/>
  <c r="E6" i="47"/>
  <c r="E5" i="47"/>
  <c r="E4" i="47"/>
  <c r="E39" i="12"/>
  <c r="B28" i="38" l="1"/>
  <c r="E36" i="12"/>
  <c r="E37" i="12"/>
  <c r="E35" i="12"/>
  <c r="E29" i="12"/>
  <c r="E30" i="12"/>
  <c r="E31" i="12"/>
  <c r="E32" i="12"/>
  <c r="E28" i="12"/>
  <c r="E25" i="37" l="1"/>
  <c r="E24" i="37"/>
  <c r="E18" i="36"/>
  <c r="E17" i="36"/>
  <c r="A33" i="60"/>
  <c r="A32" i="60"/>
  <c r="A31" i="60"/>
  <c r="E26" i="60"/>
  <c r="B33" i="60" s="1"/>
  <c r="E25" i="60"/>
  <c r="E22" i="60"/>
  <c r="E23" i="60" s="1"/>
  <c r="B32" i="60" s="1"/>
  <c r="E19" i="60"/>
  <c r="E18" i="60"/>
  <c r="E17" i="60"/>
  <c r="E16" i="60"/>
  <c r="E15" i="60"/>
  <c r="E14" i="60"/>
  <c r="E13" i="60"/>
  <c r="E12" i="60"/>
  <c r="E28" i="37"/>
  <c r="E21" i="37"/>
  <c r="E20" i="37"/>
  <c r="E19" i="37"/>
  <c r="E18" i="37"/>
  <c r="E17" i="37"/>
  <c r="E14" i="37"/>
  <c r="E13" i="37"/>
  <c r="E12" i="37"/>
  <c r="B36" i="36"/>
  <c r="E28" i="36"/>
  <c r="E29" i="36" s="1"/>
  <c r="B37" i="36" s="1"/>
  <c r="E25" i="36"/>
  <c r="E24" i="36"/>
  <c r="E23" i="36"/>
  <c r="E22" i="36"/>
  <c r="E21" i="36"/>
  <c r="E14" i="36"/>
  <c r="E13" i="36"/>
  <c r="E12" i="36"/>
  <c r="A26" i="46"/>
  <c r="A25" i="46"/>
  <c r="E19" i="46"/>
  <c r="E18" i="46"/>
  <c r="E15" i="46"/>
  <c r="E14" i="46"/>
  <c r="E13" i="46"/>
  <c r="E12" i="46"/>
  <c r="E11" i="46"/>
  <c r="A26" i="45"/>
  <c r="A25" i="45"/>
  <c r="E19" i="45"/>
  <c r="E18" i="45"/>
  <c r="E15" i="45"/>
  <c r="E14" i="45"/>
  <c r="E13" i="45"/>
  <c r="E12" i="45"/>
  <c r="E11" i="45"/>
  <c r="A26" i="44"/>
  <c r="A25" i="44"/>
  <c r="E19" i="44"/>
  <c r="E18" i="44"/>
  <c r="E15" i="44"/>
  <c r="E14" i="44"/>
  <c r="E13" i="44"/>
  <c r="E12" i="44"/>
  <c r="E11" i="44"/>
  <c r="A27" i="41"/>
  <c r="A26" i="41"/>
  <c r="E20" i="41"/>
  <c r="E19" i="41"/>
  <c r="E16" i="41"/>
  <c r="E15" i="41"/>
  <c r="E14" i="41"/>
  <c r="E13" i="41"/>
  <c r="E12" i="41"/>
  <c r="A27" i="42"/>
  <c r="A26" i="42"/>
  <c r="E20" i="42"/>
  <c r="E19" i="42"/>
  <c r="E16" i="42"/>
  <c r="E15" i="42"/>
  <c r="E14" i="42"/>
  <c r="E13" i="42"/>
  <c r="E12" i="42"/>
  <c r="A27" i="43"/>
  <c r="A26" i="43"/>
  <c r="E20" i="43"/>
  <c r="E19" i="43"/>
  <c r="E16" i="43"/>
  <c r="E15" i="43"/>
  <c r="E14" i="43"/>
  <c r="E13" i="43"/>
  <c r="E12" i="43"/>
  <c r="A27" i="59"/>
  <c r="A26" i="59"/>
  <c r="E20" i="59"/>
  <c r="E21" i="59" s="1"/>
  <c r="B27" i="59" s="1"/>
  <c r="E19" i="59"/>
  <c r="E16" i="59"/>
  <c r="E15" i="59"/>
  <c r="E14" i="59"/>
  <c r="E13" i="59"/>
  <c r="E12" i="59"/>
  <c r="E17" i="59" s="1"/>
  <c r="A27" i="39"/>
  <c r="A26" i="39"/>
  <c r="E20" i="39"/>
  <c r="E19" i="39"/>
  <c r="E16" i="39"/>
  <c r="E15" i="39"/>
  <c r="E14" i="39"/>
  <c r="E13" i="39"/>
  <c r="E12" i="39"/>
  <c r="A27" i="38"/>
  <c r="A26" i="38"/>
  <c r="E20" i="38"/>
  <c r="E19" i="38"/>
  <c r="E16" i="38"/>
  <c r="E15" i="38"/>
  <c r="E14" i="38"/>
  <c r="E13" i="38"/>
  <c r="E12" i="38"/>
  <c r="A26" i="25"/>
  <c r="A25" i="25"/>
  <c r="E19" i="25"/>
  <c r="E18" i="25"/>
  <c r="E15" i="25"/>
  <c r="E14" i="25"/>
  <c r="E13" i="25"/>
  <c r="E12" i="25"/>
  <c r="E11" i="25"/>
  <c r="E10" i="25"/>
  <c r="E22" i="54"/>
  <c r="E18" i="54"/>
  <c r="E14" i="54"/>
  <c r="E39" i="54"/>
  <c r="E38" i="54"/>
  <c r="E35" i="54"/>
  <c r="E34" i="54"/>
  <c r="E33" i="54"/>
  <c r="E32" i="54"/>
  <c r="E31" i="54"/>
  <c r="E30" i="54"/>
  <c r="E29" i="54"/>
  <c r="E28" i="54"/>
  <c r="E25" i="54"/>
  <c r="E24" i="54"/>
  <c r="E23" i="54"/>
  <c r="E21" i="54"/>
  <c r="E20" i="54"/>
  <c r="E19" i="54"/>
  <c r="E17" i="54"/>
  <c r="E16" i="54"/>
  <c r="E15" i="54"/>
  <c r="E13" i="54"/>
  <c r="E12" i="54"/>
  <c r="E11" i="54"/>
  <c r="E37" i="52"/>
  <c r="E38" i="52" s="1"/>
  <c r="B45" i="52" s="1"/>
  <c r="E34" i="52"/>
  <c r="E33" i="52"/>
  <c r="E32" i="52"/>
  <c r="E31" i="52"/>
  <c r="E30" i="52"/>
  <c r="E29" i="52"/>
  <c r="E28" i="52"/>
  <c r="C25" i="52"/>
  <c r="E25" i="52" s="1"/>
  <c r="B25" i="52"/>
  <c r="E24" i="52"/>
  <c r="C24" i="52"/>
  <c r="B24" i="52"/>
  <c r="C23" i="52"/>
  <c r="E23" i="52" s="1"/>
  <c r="B23" i="52"/>
  <c r="C22" i="52"/>
  <c r="E22" i="52" s="1"/>
  <c r="B22" i="52"/>
  <c r="C21" i="52"/>
  <c r="E21" i="52" s="1"/>
  <c r="B21" i="52"/>
  <c r="C20" i="52"/>
  <c r="E20" i="52" s="1"/>
  <c r="C19" i="52"/>
  <c r="E19" i="52" s="1"/>
  <c r="C18" i="52"/>
  <c r="E18" i="52" s="1"/>
  <c r="C17" i="52"/>
  <c r="E17" i="52" s="1"/>
  <c r="B17" i="52"/>
  <c r="C16" i="52"/>
  <c r="E16" i="52" s="1"/>
  <c r="B16" i="52"/>
  <c r="C15" i="52"/>
  <c r="E15" i="52" s="1"/>
  <c r="B15" i="52"/>
  <c r="C14" i="52"/>
  <c r="E14" i="52" s="1"/>
  <c r="B14" i="52"/>
  <c r="C13" i="52"/>
  <c r="E13" i="52" s="1"/>
  <c r="B13" i="52"/>
  <c r="E12" i="52"/>
  <c r="E11" i="52"/>
  <c r="E37" i="15"/>
  <c r="E36" i="15"/>
  <c r="E33" i="15"/>
  <c r="E32" i="15"/>
  <c r="E31" i="15"/>
  <c r="E30" i="15"/>
  <c r="E29" i="15"/>
  <c r="E28" i="15"/>
  <c r="E27" i="15"/>
  <c r="E26" i="15"/>
  <c r="E25" i="15"/>
  <c r="E24" i="15"/>
  <c r="C21" i="15"/>
  <c r="E21" i="15" s="1"/>
  <c r="E20" i="15"/>
  <c r="C20" i="15"/>
  <c r="C19" i="15"/>
  <c r="E19" i="15" s="1"/>
  <c r="C18" i="15"/>
  <c r="E18" i="15" s="1"/>
  <c r="C17" i="15"/>
  <c r="E17" i="15" s="1"/>
  <c r="C16" i="15"/>
  <c r="E16" i="15" s="1"/>
  <c r="C15" i="15"/>
  <c r="E15" i="15" s="1"/>
  <c r="C14" i="15"/>
  <c r="C13" i="15"/>
  <c r="E13" i="15" s="1"/>
  <c r="E12" i="15"/>
  <c r="C11" i="15"/>
  <c r="E11" i="15" s="1"/>
  <c r="E40" i="48"/>
  <c r="E41" i="48" s="1"/>
  <c r="B48" i="48" s="1"/>
  <c r="E37" i="48"/>
  <c r="E36" i="48"/>
  <c r="E35" i="48"/>
  <c r="E34" i="48"/>
  <c r="E33" i="48"/>
  <c r="E32" i="48"/>
  <c r="E31" i="48"/>
  <c r="E30" i="48"/>
  <c r="E29" i="48"/>
  <c r="E28" i="48"/>
  <c r="E25" i="48"/>
  <c r="C25" i="48"/>
  <c r="B25" i="48"/>
  <c r="C24" i="48"/>
  <c r="E24" i="48" s="1"/>
  <c r="B24" i="48"/>
  <c r="E23" i="48"/>
  <c r="C23" i="48"/>
  <c r="B23" i="48"/>
  <c r="C22" i="48"/>
  <c r="E22" i="48" s="1"/>
  <c r="B22" i="48"/>
  <c r="E21" i="48"/>
  <c r="C21" i="48"/>
  <c r="B21" i="48"/>
  <c r="C20" i="48"/>
  <c r="E20" i="48" s="1"/>
  <c r="B20" i="48"/>
  <c r="E19" i="48"/>
  <c r="C19" i="48"/>
  <c r="B19" i="48"/>
  <c r="C18" i="48"/>
  <c r="E18" i="48" s="1"/>
  <c r="B18" i="48"/>
  <c r="E17" i="48"/>
  <c r="C17" i="48"/>
  <c r="B17" i="48"/>
  <c r="C16" i="48"/>
  <c r="E16" i="48" s="1"/>
  <c r="B16" i="48"/>
  <c r="E15" i="48"/>
  <c r="C15" i="48"/>
  <c r="B15" i="48"/>
  <c r="C14" i="48"/>
  <c r="E14" i="48" s="1"/>
  <c r="B14" i="48"/>
  <c r="E13" i="48"/>
  <c r="C13" i="48"/>
  <c r="B13" i="48"/>
  <c r="E12" i="48"/>
  <c r="E11" i="48"/>
  <c r="E40" i="24"/>
  <c r="E41" i="24" s="1"/>
  <c r="B48" i="24" s="1"/>
  <c r="E37" i="24"/>
  <c r="E36" i="24"/>
  <c r="E35" i="24"/>
  <c r="E34" i="24"/>
  <c r="E33" i="24"/>
  <c r="E32" i="24"/>
  <c r="E31" i="24"/>
  <c r="E30" i="24"/>
  <c r="E29" i="24"/>
  <c r="E28" i="24"/>
  <c r="E25" i="24"/>
  <c r="C25" i="24"/>
  <c r="B25" i="24"/>
  <c r="C24" i="24"/>
  <c r="E24" i="24" s="1"/>
  <c r="B24" i="24"/>
  <c r="E23" i="24"/>
  <c r="C23" i="24"/>
  <c r="B23" i="24"/>
  <c r="C22" i="24"/>
  <c r="E22" i="24" s="1"/>
  <c r="B22" i="24"/>
  <c r="E21" i="24"/>
  <c r="C21" i="24"/>
  <c r="B21" i="24"/>
  <c r="C20" i="24"/>
  <c r="E20" i="24" s="1"/>
  <c r="B20" i="24"/>
  <c r="E19" i="24"/>
  <c r="C19" i="24"/>
  <c r="B19" i="24"/>
  <c r="C18" i="24"/>
  <c r="E18" i="24" s="1"/>
  <c r="B18" i="24"/>
  <c r="E17" i="24"/>
  <c r="C17" i="24"/>
  <c r="B17" i="24"/>
  <c r="C16" i="24"/>
  <c r="E16" i="24" s="1"/>
  <c r="B16" i="24"/>
  <c r="E15" i="24"/>
  <c r="C15" i="24"/>
  <c r="B15" i="24"/>
  <c r="C14" i="24"/>
  <c r="E14" i="24" s="1"/>
  <c r="B14" i="24"/>
  <c r="E13" i="24"/>
  <c r="C13" i="24"/>
  <c r="B13" i="24"/>
  <c r="E12" i="24"/>
  <c r="E11" i="24"/>
  <c r="D11" i="14"/>
  <c r="D34" i="14"/>
  <c r="E34" i="14" s="1"/>
  <c r="D33" i="14"/>
  <c r="D32" i="14"/>
  <c r="E32" i="14" s="1"/>
  <c r="D31" i="14"/>
  <c r="E31" i="14" s="1"/>
  <c r="D30" i="14"/>
  <c r="E30" i="14" s="1"/>
  <c r="D29" i="14"/>
  <c r="D28" i="14"/>
  <c r="E28" i="14" s="1"/>
  <c r="D27" i="14"/>
  <c r="E27" i="14" s="1"/>
  <c r="D26" i="14"/>
  <c r="E26" i="14" s="1"/>
  <c r="D25" i="14"/>
  <c r="D24" i="14"/>
  <c r="E24" i="14" s="1"/>
  <c r="D23" i="14"/>
  <c r="E23" i="14" s="1"/>
  <c r="D22" i="14"/>
  <c r="E22" i="14" s="1"/>
  <c r="D14" i="14"/>
  <c r="D13" i="14"/>
  <c r="E13" i="14" s="1"/>
  <c r="D12" i="14"/>
  <c r="E12" i="14" s="1"/>
  <c r="A54" i="14"/>
  <c r="A53" i="14"/>
  <c r="A52" i="14"/>
  <c r="A51" i="14"/>
  <c r="E45" i="14"/>
  <c r="E44" i="14"/>
  <c r="E43" i="14"/>
  <c r="E42" i="14"/>
  <c r="E41" i="14"/>
  <c r="E40" i="14"/>
  <c r="E39" i="14"/>
  <c r="E38" i="14"/>
  <c r="E37" i="14"/>
  <c r="E33" i="14"/>
  <c r="E29" i="14"/>
  <c r="E25" i="14"/>
  <c r="E19" i="14"/>
  <c r="E18" i="14"/>
  <c r="E20" i="14" s="1"/>
  <c r="B52" i="14" s="1"/>
  <c r="E17" i="14"/>
  <c r="E14" i="14"/>
  <c r="E11" i="14"/>
  <c r="E22" i="13"/>
  <c r="E20" i="13"/>
  <c r="E18" i="13"/>
  <c r="E16" i="13"/>
  <c r="E14" i="13"/>
  <c r="E12" i="13"/>
  <c r="A52" i="13"/>
  <c r="A51" i="13"/>
  <c r="A50" i="13"/>
  <c r="E44" i="13"/>
  <c r="E43" i="13"/>
  <c r="E42" i="13"/>
  <c r="E41" i="13"/>
  <c r="E40" i="13"/>
  <c r="E39" i="13"/>
  <c r="E36" i="13"/>
  <c r="E35" i="13"/>
  <c r="E34" i="13"/>
  <c r="E33" i="13"/>
  <c r="E32" i="13"/>
  <c r="E31" i="13"/>
  <c r="E30" i="13"/>
  <c r="E29" i="13"/>
  <c r="E28" i="13"/>
  <c r="E27" i="13"/>
  <c r="E26" i="13"/>
  <c r="E23" i="13"/>
  <c r="E21" i="13"/>
  <c r="E19" i="13"/>
  <c r="E17" i="13"/>
  <c r="E15" i="13"/>
  <c r="E13" i="13"/>
  <c r="E11" i="13"/>
  <c r="E27" i="11"/>
  <c r="E23" i="11"/>
  <c r="E13" i="11"/>
  <c r="A50" i="11"/>
  <c r="A49" i="11"/>
  <c r="A48" i="11"/>
  <c r="A47" i="11"/>
  <c r="A46" i="11"/>
  <c r="A45" i="11"/>
  <c r="E39" i="11"/>
  <c r="E40" i="11" s="1"/>
  <c r="B49" i="11" s="1"/>
  <c r="E35" i="11"/>
  <c r="E34" i="11"/>
  <c r="E33" i="11"/>
  <c r="E30" i="11"/>
  <c r="E29" i="11"/>
  <c r="E28" i="11"/>
  <c r="E26" i="11"/>
  <c r="E25" i="11"/>
  <c r="E24" i="11"/>
  <c r="E22" i="11"/>
  <c r="E21" i="11"/>
  <c r="E20" i="11"/>
  <c r="E17" i="11"/>
  <c r="E16" i="11"/>
  <c r="E18" i="11" s="1"/>
  <c r="B46" i="11" s="1"/>
  <c r="E12" i="11"/>
  <c r="E11" i="11"/>
  <c r="E49" i="10"/>
  <c r="E48" i="10"/>
  <c r="E47" i="10"/>
  <c r="E46" i="10"/>
  <c r="E45" i="10"/>
  <c r="E44" i="10"/>
  <c r="E41" i="10"/>
  <c r="E40" i="10"/>
  <c r="E39" i="10"/>
  <c r="E38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4" i="10"/>
  <c r="E13" i="10"/>
  <c r="E12" i="10"/>
  <c r="E11" i="10"/>
  <c r="A69" i="9"/>
  <c r="A68" i="9"/>
  <c r="A67" i="9"/>
  <c r="A66" i="9"/>
  <c r="E60" i="9"/>
  <c r="E59" i="9"/>
  <c r="E58" i="9"/>
  <c r="E57" i="9"/>
  <c r="E56" i="9"/>
  <c r="E53" i="9"/>
  <c r="E52" i="9"/>
  <c r="E51" i="9"/>
  <c r="E50" i="9"/>
  <c r="E49" i="9"/>
  <c r="E48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3" i="9"/>
  <c r="E12" i="9"/>
  <c r="E11" i="9"/>
  <c r="E22" i="12"/>
  <c r="E18" i="12"/>
  <c r="E12" i="12"/>
  <c r="A46" i="12"/>
  <c r="A45" i="12"/>
  <c r="A44" i="12"/>
  <c r="A43" i="12"/>
  <c r="E38" i="12"/>
  <c r="B46" i="12" s="1"/>
  <c r="E33" i="12"/>
  <c r="B45" i="12" s="1"/>
  <c r="E25" i="12"/>
  <c r="E24" i="12"/>
  <c r="E23" i="12"/>
  <c r="E21" i="12"/>
  <c r="E20" i="12"/>
  <c r="E19" i="12"/>
  <c r="E17" i="12"/>
  <c r="E16" i="12"/>
  <c r="E15" i="12"/>
  <c r="E11" i="12"/>
  <c r="E21" i="50"/>
  <c r="E17" i="50"/>
  <c r="E33" i="50"/>
  <c r="E32" i="50"/>
  <c r="E34" i="50" s="1"/>
  <c r="B41" i="50" s="1"/>
  <c r="E29" i="50"/>
  <c r="E28" i="50"/>
  <c r="E27" i="50"/>
  <c r="E24" i="50"/>
  <c r="E23" i="50"/>
  <c r="E22" i="50"/>
  <c r="E20" i="50"/>
  <c r="E19" i="50"/>
  <c r="E18" i="50"/>
  <c r="E16" i="50"/>
  <c r="E13" i="50"/>
  <c r="E12" i="50"/>
  <c r="E11" i="50"/>
  <c r="E20" i="8"/>
  <c r="E12" i="8"/>
  <c r="A57" i="8"/>
  <c r="A56" i="8"/>
  <c r="A55" i="8"/>
  <c r="A54" i="8"/>
  <c r="E48" i="8"/>
  <c r="E47" i="8"/>
  <c r="E46" i="8"/>
  <c r="E43" i="8"/>
  <c r="E42" i="8"/>
  <c r="E41" i="8"/>
  <c r="E40" i="8"/>
  <c r="E39" i="8"/>
  <c r="E38" i="8"/>
  <c r="C35" i="8"/>
  <c r="E35" i="8" s="1"/>
  <c r="B35" i="8"/>
  <c r="E34" i="8"/>
  <c r="E33" i="8"/>
  <c r="C32" i="8"/>
  <c r="E32" i="8" s="1"/>
  <c r="B32" i="8"/>
  <c r="C31" i="8"/>
  <c r="E31" i="8" s="1"/>
  <c r="B31" i="8"/>
  <c r="C30" i="8"/>
  <c r="E30" i="8" s="1"/>
  <c r="B30" i="8"/>
  <c r="C29" i="8"/>
  <c r="E29" i="8" s="1"/>
  <c r="B29" i="8"/>
  <c r="C28" i="8"/>
  <c r="E28" i="8" s="1"/>
  <c r="B28" i="8"/>
  <c r="C27" i="8"/>
  <c r="E27" i="8" s="1"/>
  <c r="B27" i="8"/>
  <c r="E26" i="8"/>
  <c r="C26" i="8"/>
  <c r="B26" i="8"/>
  <c r="C25" i="8"/>
  <c r="E25" i="8" s="1"/>
  <c r="B25" i="8"/>
  <c r="C24" i="8"/>
  <c r="E24" i="8" s="1"/>
  <c r="B24" i="8"/>
  <c r="C23" i="8"/>
  <c r="E23" i="8" s="1"/>
  <c r="B23" i="8"/>
  <c r="C22" i="8"/>
  <c r="E22" i="8" s="1"/>
  <c r="B22" i="8"/>
  <c r="E21" i="8"/>
  <c r="C21" i="8"/>
  <c r="B21" i="8"/>
  <c r="C20" i="8"/>
  <c r="B20" i="8"/>
  <c r="C19" i="8"/>
  <c r="E19" i="8" s="1"/>
  <c r="B19" i="8"/>
  <c r="C18" i="8"/>
  <c r="E18" i="8" s="1"/>
  <c r="B18" i="8"/>
  <c r="C17" i="8"/>
  <c r="E17" i="8" s="1"/>
  <c r="B17" i="8"/>
  <c r="C16" i="8"/>
  <c r="E16" i="8" s="1"/>
  <c r="B16" i="8"/>
  <c r="E13" i="8"/>
  <c r="E11" i="8"/>
  <c r="B11" i="8"/>
  <c r="E11" i="23"/>
  <c r="A56" i="23"/>
  <c r="A55" i="23"/>
  <c r="A54" i="23"/>
  <c r="A53" i="23"/>
  <c r="E47" i="23"/>
  <c r="E46" i="23"/>
  <c r="E43" i="23"/>
  <c r="E42" i="23"/>
  <c r="E41" i="23"/>
  <c r="E40" i="23"/>
  <c r="E39" i="23"/>
  <c r="E38" i="23"/>
  <c r="C35" i="23"/>
  <c r="E35" i="23" s="1"/>
  <c r="B35" i="23"/>
  <c r="E34" i="23"/>
  <c r="E33" i="23"/>
  <c r="C32" i="23"/>
  <c r="E32" i="23" s="1"/>
  <c r="B32" i="23"/>
  <c r="C31" i="23"/>
  <c r="E31" i="23" s="1"/>
  <c r="B31" i="23"/>
  <c r="C30" i="23"/>
  <c r="E30" i="23" s="1"/>
  <c r="B30" i="23"/>
  <c r="C29" i="23"/>
  <c r="B29" i="23"/>
  <c r="C28" i="23"/>
  <c r="E28" i="23" s="1"/>
  <c r="B28" i="23"/>
  <c r="C27" i="23"/>
  <c r="E27" i="23" s="1"/>
  <c r="B27" i="23"/>
  <c r="C26" i="23"/>
  <c r="E26" i="23" s="1"/>
  <c r="B26" i="23"/>
  <c r="C25" i="23"/>
  <c r="B25" i="23"/>
  <c r="C24" i="23"/>
  <c r="E24" i="23" s="1"/>
  <c r="B24" i="23"/>
  <c r="C23" i="23"/>
  <c r="E23" i="23" s="1"/>
  <c r="B23" i="23"/>
  <c r="C22" i="23"/>
  <c r="E22" i="23" s="1"/>
  <c r="B22" i="23"/>
  <c r="C21" i="23"/>
  <c r="B21" i="23"/>
  <c r="C20" i="23"/>
  <c r="E20" i="23" s="1"/>
  <c r="B20" i="23"/>
  <c r="C19" i="23"/>
  <c r="E19" i="23" s="1"/>
  <c r="B19" i="23"/>
  <c r="C18" i="23"/>
  <c r="E18" i="23" s="1"/>
  <c r="B18" i="23"/>
  <c r="C17" i="23"/>
  <c r="B17" i="23"/>
  <c r="C16" i="23"/>
  <c r="E16" i="23" s="1"/>
  <c r="B16" i="23"/>
  <c r="E13" i="23"/>
  <c r="E12" i="23"/>
  <c r="B12" i="23"/>
  <c r="B11" i="23"/>
  <c r="E33" i="7"/>
  <c r="E29" i="7"/>
  <c r="E21" i="7"/>
  <c r="E13" i="7"/>
  <c r="A55" i="7"/>
  <c r="A54" i="7"/>
  <c r="A53" i="7"/>
  <c r="A52" i="7"/>
  <c r="E46" i="7"/>
  <c r="E45" i="7"/>
  <c r="E42" i="7"/>
  <c r="E41" i="7"/>
  <c r="E40" i="7"/>
  <c r="E39" i="7"/>
  <c r="E38" i="7"/>
  <c r="E37" i="7"/>
  <c r="C34" i="7"/>
  <c r="E34" i="7" s="1"/>
  <c r="B34" i="7"/>
  <c r="E32" i="7"/>
  <c r="C32" i="7"/>
  <c r="B32" i="7"/>
  <c r="C31" i="7"/>
  <c r="E31" i="7" s="1"/>
  <c r="B31" i="7"/>
  <c r="C30" i="7"/>
  <c r="E30" i="7" s="1"/>
  <c r="B30" i="7"/>
  <c r="C29" i="7"/>
  <c r="B29" i="7"/>
  <c r="E28" i="7"/>
  <c r="C28" i="7"/>
  <c r="B28" i="7"/>
  <c r="C27" i="7"/>
  <c r="E27" i="7" s="1"/>
  <c r="B27" i="7"/>
  <c r="C26" i="7"/>
  <c r="E26" i="7" s="1"/>
  <c r="B26" i="7"/>
  <c r="C25" i="7"/>
  <c r="E25" i="7" s="1"/>
  <c r="B25" i="7"/>
  <c r="E24" i="7"/>
  <c r="C24" i="7"/>
  <c r="B24" i="7"/>
  <c r="C23" i="7"/>
  <c r="E23" i="7" s="1"/>
  <c r="B23" i="7"/>
  <c r="C22" i="7"/>
  <c r="E22" i="7" s="1"/>
  <c r="B22" i="7"/>
  <c r="C21" i="7"/>
  <c r="B21" i="7"/>
  <c r="E20" i="7"/>
  <c r="C20" i="7"/>
  <c r="B20" i="7"/>
  <c r="C19" i="7"/>
  <c r="E19" i="7" s="1"/>
  <c r="B19" i="7"/>
  <c r="C18" i="7"/>
  <c r="E18" i="7" s="1"/>
  <c r="B18" i="7"/>
  <c r="C17" i="7"/>
  <c r="E17" i="7" s="1"/>
  <c r="B17" i="7"/>
  <c r="E16" i="7"/>
  <c r="C16" i="7"/>
  <c r="B16" i="7"/>
  <c r="E12" i="7"/>
  <c r="B12" i="7"/>
  <c r="E11" i="7"/>
  <c r="B11" i="7"/>
  <c r="E34" i="6"/>
  <c r="E30" i="6"/>
  <c r="E26" i="6"/>
  <c r="E11" i="6"/>
  <c r="A65" i="6"/>
  <c r="A64" i="6"/>
  <c r="A63" i="6"/>
  <c r="A62" i="6"/>
  <c r="A61" i="6"/>
  <c r="A60" i="6"/>
  <c r="E54" i="6"/>
  <c r="B65" i="6" s="1"/>
  <c r="E51" i="6"/>
  <c r="E50" i="6"/>
  <c r="E49" i="6"/>
  <c r="E48" i="6"/>
  <c r="E45" i="6"/>
  <c r="E44" i="6"/>
  <c r="E43" i="6"/>
  <c r="E42" i="6"/>
  <c r="E41" i="6"/>
  <c r="E40" i="6"/>
  <c r="E37" i="6"/>
  <c r="E36" i="6"/>
  <c r="E35" i="6"/>
  <c r="E33" i="6"/>
  <c r="E32" i="6"/>
  <c r="E31" i="6"/>
  <c r="E29" i="6"/>
  <c r="E28" i="6"/>
  <c r="E27" i="6"/>
  <c r="E25" i="6"/>
  <c r="E22" i="6"/>
  <c r="E21" i="6"/>
  <c r="E20" i="6"/>
  <c r="E19" i="6"/>
  <c r="E18" i="6"/>
  <c r="E23" i="6" s="1"/>
  <c r="B61" i="6" s="1"/>
  <c r="E17" i="6"/>
  <c r="E16" i="6"/>
  <c r="E13" i="6"/>
  <c r="E12" i="6"/>
  <c r="E34" i="5"/>
  <c r="E30" i="5"/>
  <c r="E26" i="5"/>
  <c r="E11" i="5"/>
  <c r="A65" i="5"/>
  <c r="A64" i="5"/>
  <c r="A63" i="5"/>
  <c r="A62" i="5"/>
  <c r="A61" i="5"/>
  <c r="A60" i="5"/>
  <c r="E54" i="5"/>
  <c r="B65" i="5" s="1"/>
  <c r="E51" i="5"/>
  <c r="E50" i="5"/>
  <c r="E49" i="5"/>
  <c r="E48" i="5"/>
  <c r="E45" i="5"/>
  <c r="E44" i="5"/>
  <c r="E43" i="5"/>
  <c r="E42" i="5"/>
  <c r="E41" i="5"/>
  <c r="E46" i="5" s="1"/>
  <c r="B63" i="5" s="1"/>
  <c r="E38" i="5"/>
  <c r="E37" i="5"/>
  <c r="E36" i="5"/>
  <c r="E35" i="5"/>
  <c r="E33" i="5"/>
  <c r="E32" i="5"/>
  <c r="E31" i="5"/>
  <c r="E29" i="5"/>
  <c r="E28" i="5"/>
  <c r="E27" i="5"/>
  <c r="E25" i="5"/>
  <c r="E22" i="5"/>
  <c r="E21" i="5"/>
  <c r="E20" i="5"/>
  <c r="E19" i="5"/>
  <c r="E18" i="5"/>
  <c r="E23" i="5" s="1"/>
  <c r="B61" i="5" s="1"/>
  <c r="E17" i="5"/>
  <c r="E16" i="5"/>
  <c r="E13" i="5"/>
  <c r="E12" i="5"/>
  <c r="E14" i="4"/>
  <c r="E13" i="4"/>
  <c r="A66" i="4"/>
  <c r="A65" i="4"/>
  <c r="A64" i="4"/>
  <c r="A63" i="4"/>
  <c r="A62" i="4"/>
  <c r="E56" i="4"/>
  <c r="E55" i="4"/>
  <c r="E54" i="4"/>
  <c r="E53" i="4"/>
  <c r="E52" i="4"/>
  <c r="E49" i="4"/>
  <c r="E48" i="4"/>
  <c r="E47" i="4"/>
  <c r="E46" i="4"/>
  <c r="E45" i="4"/>
  <c r="E44" i="4"/>
  <c r="E43" i="4"/>
  <c r="E42" i="4"/>
  <c r="E50" i="4" s="1"/>
  <c r="B65" i="4" s="1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4" i="4"/>
  <c r="E23" i="4"/>
  <c r="E22" i="4"/>
  <c r="E21" i="4"/>
  <c r="E20" i="4"/>
  <c r="E19" i="4"/>
  <c r="E18" i="4"/>
  <c r="E25" i="4" s="1"/>
  <c r="B63" i="4" s="1"/>
  <c r="E15" i="4"/>
  <c r="E12" i="4"/>
  <c r="E11" i="4"/>
  <c r="E33" i="22"/>
  <c r="E30" i="22"/>
  <c r="E29" i="22"/>
  <c r="E26" i="22"/>
  <c r="E25" i="22"/>
  <c r="E22" i="22"/>
  <c r="E21" i="22"/>
  <c r="E18" i="22"/>
  <c r="E17" i="22"/>
  <c r="E14" i="22"/>
  <c r="E13" i="22"/>
  <c r="E45" i="22"/>
  <c r="E44" i="22"/>
  <c r="E41" i="22"/>
  <c r="E40" i="22"/>
  <c r="E39" i="22"/>
  <c r="E38" i="22"/>
  <c r="E37" i="22"/>
  <c r="E36" i="22"/>
  <c r="E32" i="22"/>
  <c r="E31" i="22"/>
  <c r="E28" i="22"/>
  <c r="E27" i="22"/>
  <c r="E24" i="22"/>
  <c r="E23" i="22"/>
  <c r="E20" i="22"/>
  <c r="E19" i="22"/>
  <c r="E16" i="22"/>
  <c r="E15" i="22"/>
  <c r="E12" i="22"/>
  <c r="E11" i="22"/>
  <c r="E31" i="21"/>
  <c r="E27" i="21"/>
  <c r="E23" i="21"/>
  <c r="E19" i="21"/>
  <c r="E15" i="21"/>
  <c r="E11" i="21"/>
  <c r="E12" i="21"/>
  <c r="E13" i="21"/>
  <c r="E14" i="21"/>
  <c r="E16" i="21"/>
  <c r="E17" i="21"/>
  <c r="E18" i="21"/>
  <c r="E20" i="21"/>
  <c r="E21" i="21"/>
  <c r="E22" i="21"/>
  <c r="E24" i="21"/>
  <c r="E25" i="21"/>
  <c r="E26" i="21"/>
  <c r="E28" i="21"/>
  <c r="E29" i="21"/>
  <c r="E30" i="21"/>
  <c r="E32" i="21"/>
  <c r="E33" i="21"/>
  <c r="E36" i="21"/>
  <c r="E37" i="21"/>
  <c r="E38" i="21"/>
  <c r="E39" i="21"/>
  <c r="E40" i="21"/>
  <c r="E41" i="21"/>
  <c r="E44" i="21"/>
  <c r="E45" i="21"/>
  <c r="E46" i="3"/>
  <c r="E45" i="3"/>
  <c r="E47" i="3" s="1"/>
  <c r="B54" i="3" s="1"/>
  <c r="E42" i="3"/>
  <c r="E41" i="3"/>
  <c r="E40" i="3"/>
  <c r="E39" i="3"/>
  <c r="E38" i="3"/>
  <c r="E37" i="3"/>
  <c r="C34" i="3"/>
  <c r="E34" i="3" s="1"/>
  <c r="E33" i="3"/>
  <c r="C33" i="3"/>
  <c r="C32" i="3"/>
  <c r="C31" i="3"/>
  <c r="C30" i="3"/>
  <c r="E30" i="3" s="1"/>
  <c r="C29" i="3"/>
  <c r="E29" i="3" s="1"/>
  <c r="C28" i="3"/>
  <c r="E28" i="3" s="1"/>
  <c r="C27" i="3"/>
  <c r="E27" i="3" s="1"/>
  <c r="C26" i="3"/>
  <c r="E26" i="3" s="1"/>
  <c r="C25" i="3"/>
  <c r="E25" i="3" s="1"/>
  <c r="E24" i="3"/>
  <c r="C24" i="3"/>
  <c r="C23" i="3"/>
  <c r="C22" i="3"/>
  <c r="E22" i="3" s="1"/>
  <c r="E21" i="3"/>
  <c r="C21" i="3"/>
  <c r="C20" i="3"/>
  <c r="C19" i="3"/>
  <c r="C18" i="3"/>
  <c r="E18" i="3" s="1"/>
  <c r="C17" i="3"/>
  <c r="E17" i="3" s="1"/>
  <c r="C16" i="3"/>
  <c r="E16" i="3" s="1"/>
  <c r="C15" i="3"/>
  <c r="E15" i="3" s="1"/>
  <c r="C14" i="3"/>
  <c r="E14" i="3" s="1"/>
  <c r="E13" i="3"/>
  <c r="E12" i="3"/>
  <c r="E11" i="3"/>
  <c r="E28" i="2"/>
  <c r="E24" i="2"/>
  <c r="E20" i="2"/>
  <c r="E16" i="2"/>
  <c r="E12" i="2"/>
  <c r="E43" i="2"/>
  <c r="E42" i="2"/>
  <c r="E44" i="2" s="1"/>
  <c r="B51" i="2" s="1"/>
  <c r="E38" i="2"/>
  <c r="E37" i="2"/>
  <c r="E36" i="2"/>
  <c r="E35" i="2"/>
  <c r="E34" i="2"/>
  <c r="E31" i="2"/>
  <c r="E30" i="2"/>
  <c r="E29" i="2"/>
  <c r="E27" i="2"/>
  <c r="E26" i="2"/>
  <c r="E25" i="2"/>
  <c r="E23" i="2"/>
  <c r="E22" i="2"/>
  <c r="E21" i="2"/>
  <c r="E19" i="2"/>
  <c r="E18" i="2"/>
  <c r="E17" i="2"/>
  <c r="E15" i="2"/>
  <c r="E14" i="2"/>
  <c r="E13" i="2"/>
  <c r="E11" i="2"/>
  <c r="E43" i="1"/>
  <c r="E42" i="1"/>
  <c r="E44" i="1" s="1"/>
  <c r="B52" i="1" s="1"/>
  <c r="E39" i="1"/>
  <c r="E38" i="1"/>
  <c r="E37" i="1"/>
  <c r="E36" i="1"/>
  <c r="E35" i="1"/>
  <c r="E34" i="1"/>
  <c r="E40" i="1" s="1"/>
  <c r="B51" i="1" s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34" i="55"/>
  <c r="E30" i="55"/>
  <c r="E26" i="55"/>
  <c r="E15" i="55"/>
  <c r="E11" i="55"/>
  <c r="E50" i="55"/>
  <c r="E49" i="55"/>
  <c r="E48" i="55"/>
  <c r="E47" i="55"/>
  <c r="E44" i="55"/>
  <c r="E43" i="55"/>
  <c r="E42" i="55"/>
  <c r="E41" i="55"/>
  <c r="E40" i="55"/>
  <c r="E37" i="55"/>
  <c r="E36" i="55"/>
  <c r="E35" i="55"/>
  <c r="E33" i="55"/>
  <c r="E32" i="55"/>
  <c r="E31" i="55"/>
  <c r="E29" i="55"/>
  <c r="E28" i="55"/>
  <c r="E27" i="55"/>
  <c r="E25" i="55"/>
  <c r="E24" i="55"/>
  <c r="E21" i="55"/>
  <c r="E22" i="55" s="1"/>
  <c r="B57" i="55" s="1"/>
  <c r="E20" i="55"/>
  <c r="E19" i="55"/>
  <c r="E16" i="55"/>
  <c r="E14" i="55"/>
  <c r="E13" i="55"/>
  <c r="E12" i="55"/>
  <c r="E34" i="56"/>
  <c r="E32" i="56"/>
  <c r="E30" i="56"/>
  <c r="E28" i="56"/>
  <c r="E26" i="56"/>
  <c r="E24" i="56"/>
  <c r="E15" i="56"/>
  <c r="E13" i="56"/>
  <c r="E11" i="56"/>
  <c r="E60" i="56"/>
  <c r="E59" i="56"/>
  <c r="E58" i="56"/>
  <c r="E57" i="56"/>
  <c r="E56" i="56"/>
  <c r="E55" i="56"/>
  <c r="E54" i="56"/>
  <c r="E51" i="56"/>
  <c r="E50" i="56"/>
  <c r="E49" i="56"/>
  <c r="E48" i="56"/>
  <c r="E47" i="56"/>
  <c r="E46" i="56"/>
  <c r="E45" i="56"/>
  <c r="E44" i="56"/>
  <c r="E43" i="56"/>
  <c r="E42" i="56"/>
  <c r="E41" i="56"/>
  <c r="E38" i="56"/>
  <c r="E37" i="56"/>
  <c r="E36" i="56"/>
  <c r="E35" i="56"/>
  <c r="E33" i="56"/>
  <c r="E31" i="56"/>
  <c r="E29" i="56"/>
  <c r="E27" i="56"/>
  <c r="E25" i="56"/>
  <c r="E23" i="56"/>
  <c r="E20" i="56"/>
  <c r="E19" i="56"/>
  <c r="E18" i="56"/>
  <c r="E14" i="56"/>
  <c r="E12" i="56"/>
  <c r="E34" i="58"/>
  <c r="E32" i="58"/>
  <c r="E15" i="58"/>
  <c r="E27" i="58"/>
  <c r="E31" i="58"/>
  <c r="E35" i="58"/>
  <c r="E54" i="58"/>
  <c r="E53" i="58"/>
  <c r="E52" i="58"/>
  <c r="E51" i="58"/>
  <c r="E50" i="58"/>
  <c r="E49" i="58"/>
  <c r="E46" i="58"/>
  <c r="E45" i="58"/>
  <c r="E44" i="58"/>
  <c r="E43" i="58"/>
  <c r="E42" i="58"/>
  <c r="E41" i="58"/>
  <c r="E40" i="58"/>
  <c r="E37" i="58"/>
  <c r="E36" i="58"/>
  <c r="E33" i="58"/>
  <c r="E30" i="58"/>
  <c r="E29" i="58"/>
  <c r="E28" i="58"/>
  <c r="E26" i="58"/>
  <c r="E25" i="58"/>
  <c r="E24" i="58"/>
  <c r="E23" i="58"/>
  <c r="E20" i="58"/>
  <c r="E19" i="58"/>
  <c r="E18" i="58"/>
  <c r="E14" i="58"/>
  <c r="E13" i="58"/>
  <c r="E12" i="58"/>
  <c r="E45" i="53"/>
  <c r="E46" i="53"/>
  <c r="E44" i="53"/>
  <c r="E47" i="53" s="1"/>
  <c r="B54" i="53" s="1"/>
  <c r="E33" i="53"/>
  <c r="E34" i="53"/>
  <c r="E35" i="53"/>
  <c r="E36" i="53"/>
  <c r="E37" i="53"/>
  <c r="E38" i="53"/>
  <c r="E39" i="53"/>
  <c r="E40" i="53"/>
  <c r="E41" i="53"/>
  <c r="E32" i="53"/>
  <c r="E14" i="53"/>
  <c r="E18" i="53"/>
  <c r="E20" i="53"/>
  <c r="E21" i="53"/>
  <c r="E29" i="53"/>
  <c r="E11" i="53"/>
  <c r="E28" i="53"/>
  <c r="E27" i="53"/>
  <c r="E26" i="53"/>
  <c r="E25" i="53"/>
  <c r="E24" i="53"/>
  <c r="E23" i="53"/>
  <c r="E22" i="53"/>
  <c r="E19" i="53"/>
  <c r="E17" i="53"/>
  <c r="E16" i="53"/>
  <c r="E13" i="53"/>
  <c r="E12" i="53"/>
  <c r="E50" i="10" l="1"/>
  <c r="B59" i="10" s="1"/>
  <c r="E17" i="38"/>
  <c r="E20" i="60"/>
  <c r="B31" i="60" s="1"/>
  <c r="B34" i="60" s="1"/>
  <c r="E21" i="56"/>
  <c r="B67" i="56" s="1"/>
  <c r="E42" i="53"/>
  <c r="B53" i="53" s="1"/>
  <c r="E21" i="38"/>
  <c r="B27" i="38" s="1"/>
  <c r="E21" i="42"/>
  <c r="B27" i="42" s="1"/>
  <c r="E20" i="46"/>
  <c r="B26" i="46" s="1"/>
  <c r="E15" i="36"/>
  <c r="E16" i="46"/>
  <c r="B25" i="46" s="1"/>
  <c r="B27" i="46" s="1"/>
  <c r="E20" i="44"/>
  <c r="B26" i="44" s="1"/>
  <c r="E15" i="37"/>
  <c r="E26" i="37"/>
  <c r="B36" i="37" s="1"/>
  <c r="E27" i="60"/>
  <c r="E22" i="37"/>
  <c r="B35" i="37" s="1"/>
  <c r="E29" i="37"/>
  <c r="B37" i="37" s="1"/>
  <c r="E19" i="36"/>
  <c r="B35" i="36" s="1"/>
  <c r="B34" i="36"/>
  <c r="B38" i="36" s="1"/>
  <c r="E21" i="46"/>
  <c r="E20" i="45"/>
  <c r="B26" i="45" s="1"/>
  <c r="E16" i="45"/>
  <c r="E16" i="44"/>
  <c r="E21" i="41"/>
  <c r="E17" i="41"/>
  <c r="E17" i="42"/>
  <c r="E22" i="42" s="1"/>
  <c r="E21" i="43"/>
  <c r="B27" i="43" s="1"/>
  <c r="E17" i="43"/>
  <c r="E22" i="43" s="1"/>
  <c r="E22" i="59"/>
  <c r="B26" i="59"/>
  <c r="B28" i="59" s="1"/>
  <c r="E21" i="39"/>
  <c r="B27" i="39" s="1"/>
  <c r="E17" i="39"/>
  <c r="E22" i="39" s="1"/>
  <c r="B26" i="39"/>
  <c r="B28" i="39" s="1"/>
  <c r="E22" i="38"/>
  <c r="B26" i="38"/>
  <c r="E20" i="25"/>
  <c r="B26" i="25" s="1"/>
  <c r="E16" i="25"/>
  <c r="B25" i="25" s="1"/>
  <c r="B27" i="25" s="1"/>
  <c r="E36" i="54"/>
  <c r="B46" i="54" s="1"/>
  <c r="E40" i="54"/>
  <c r="B47" i="54" s="1"/>
  <c r="E26" i="54"/>
  <c r="E35" i="52"/>
  <c r="B44" i="52" s="1"/>
  <c r="E26" i="52"/>
  <c r="B43" i="52"/>
  <c r="E34" i="15"/>
  <c r="B44" i="15" s="1"/>
  <c r="E14" i="15"/>
  <c r="E22" i="15"/>
  <c r="E38" i="15"/>
  <c r="B45" i="15" s="1"/>
  <c r="E38" i="48"/>
  <c r="B47" i="48" s="1"/>
  <c r="E26" i="48"/>
  <c r="B46" i="48" s="1"/>
  <c r="E42" i="48"/>
  <c r="B49" i="48" s="1"/>
  <c r="E38" i="24"/>
  <c r="B47" i="24" s="1"/>
  <c r="E26" i="24"/>
  <c r="B46" i="24"/>
  <c r="E35" i="14"/>
  <c r="B53" i="14" s="1"/>
  <c r="E46" i="14"/>
  <c r="B54" i="14" s="1"/>
  <c r="E15" i="14"/>
  <c r="B51" i="14" s="1"/>
  <c r="E37" i="13"/>
  <c r="B51" i="13" s="1"/>
  <c r="E45" i="13"/>
  <c r="B52" i="13" s="1"/>
  <c r="E24" i="13"/>
  <c r="B50" i="13" s="1"/>
  <c r="E36" i="11"/>
  <c r="B48" i="11" s="1"/>
  <c r="E14" i="11"/>
  <c r="B45" i="11" s="1"/>
  <c r="E31" i="11"/>
  <c r="B47" i="11" s="1"/>
  <c r="E15" i="10"/>
  <c r="E23" i="10"/>
  <c r="B56" i="10" s="1"/>
  <c r="E36" i="10"/>
  <c r="B57" i="10" s="1"/>
  <c r="E42" i="10"/>
  <c r="B58" i="10" s="1"/>
  <c r="B55" i="10"/>
  <c r="E54" i="9"/>
  <c r="B68" i="9" s="1"/>
  <c r="E61" i="9"/>
  <c r="B69" i="9" s="1"/>
  <c r="E14" i="9"/>
  <c r="B66" i="9"/>
  <c r="E46" i="9"/>
  <c r="B67" i="9" s="1"/>
  <c r="E13" i="12"/>
  <c r="B43" i="12" s="1"/>
  <c r="E26" i="12"/>
  <c r="B44" i="12" s="1"/>
  <c r="E30" i="50"/>
  <c r="B40" i="50" s="1"/>
  <c r="E14" i="50"/>
  <c r="B38" i="50" s="1"/>
  <c r="E25" i="50"/>
  <c r="B39" i="50" s="1"/>
  <c r="E36" i="8"/>
  <c r="B55" i="8" s="1"/>
  <c r="E44" i="8"/>
  <c r="B56" i="8" s="1"/>
  <c r="E49" i="8"/>
  <c r="B57" i="8" s="1"/>
  <c r="E14" i="8"/>
  <c r="E48" i="23"/>
  <c r="B56" i="23" s="1"/>
  <c r="E14" i="23"/>
  <c r="B53" i="23" s="1"/>
  <c r="E17" i="23"/>
  <c r="E21" i="23"/>
  <c r="E25" i="23"/>
  <c r="E44" i="23"/>
  <c r="B55" i="23" s="1"/>
  <c r="E29" i="23"/>
  <c r="E14" i="7"/>
  <c r="B52" i="7" s="1"/>
  <c r="E47" i="7"/>
  <c r="B55" i="7" s="1"/>
  <c r="E43" i="7"/>
  <c r="B54" i="7" s="1"/>
  <c r="E35" i="7"/>
  <c r="B53" i="7" s="1"/>
  <c r="E14" i="6"/>
  <c r="E52" i="6"/>
  <c r="B64" i="6" s="1"/>
  <c r="E38" i="6"/>
  <c r="B62" i="6" s="1"/>
  <c r="E46" i="6"/>
  <c r="B63" i="6" s="1"/>
  <c r="B60" i="6"/>
  <c r="E55" i="6"/>
  <c r="E14" i="5"/>
  <c r="B60" i="5" s="1"/>
  <c r="B66" i="5" s="1"/>
  <c r="E52" i="5"/>
  <c r="B64" i="5" s="1"/>
  <c r="E39" i="5"/>
  <c r="B62" i="5" s="1"/>
  <c r="E55" i="5"/>
  <c r="E57" i="4"/>
  <c r="B66" i="4" s="1"/>
  <c r="E16" i="4"/>
  <c r="B62" i="4"/>
  <c r="E40" i="4"/>
  <c r="B64" i="4" s="1"/>
  <c r="E46" i="22"/>
  <c r="B53" i="22" s="1"/>
  <c r="E42" i="22"/>
  <c r="B52" i="22" s="1"/>
  <c r="E34" i="22"/>
  <c r="E34" i="21"/>
  <c r="E47" i="21" s="1"/>
  <c r="B54" i="21" s="1"/>
  <c r="E42" i="21"/>
  <c r="B52" i="21" s="1"/>
  <c r="E46" i="21"/>
  <c r="B53" i="21" s="1"/>
  <c r="B51" i="21"/>
  <c r="E20" i="3"/>
  <c r="E23" i="3"/>
  <c r="E31" i="3"/>
  <c r="E19" i="3"/>
  <c r="E35" i="3" s="1"/>
  <c r="E32" i="3"/>
  <c r="E43" i="3"/>
  <c r="B53" i="3" s="1"/>
  <c r="E32" i="2"/>
  <c r="E45" i="2" s="1"/>
  <c r="B52" i="2" s="1"/>
  <c r="E40" i="2"/>
  <c r="B50" i="2" s="1"/>
  <c r="E32" i="1"/>
  <c r="E51" i="55"/>
  <c r="B60" i="55" s="1"/>
  <c r="E45" i="55"/>
  <c r="B59" i="55" s="1"/>
  <c r="E38" i="55"/>
  <c r="B58" i="55" s="1"/>
  <c r="E17" i="55"/>
  <c r="E61" i="56"/>
  <c r="B70" i="56" s="1"/>
  <c r="E52" i="56"/>
  <c r="B69" i="56" s="1"/>
  <c r="E16" i="56"/>
  <c r="E39" i="56"/>
  <c r="B68" i="56" s="1"/>
  <c r="E55" i="58"/>
  <c r="B64" i="58" s="1"/>
  <c r="E21" i="58"/>
  <c r="B61" i="58" s="1"/>
  <c r="E47" i="58"/>
  <c r="B63" i="58" s="1"/>
  <c r="E38" i="58"/>
  <c r="B62" i="58" s="1"/>
  <c r="E22" i="41" l="1"/>
  <c r="B49" i="2"/>
  <c r="B55" i="14"/>
  <c r="B27" i="41"/>
  <c r="E46" i="13"/>
  <c r="E42" i="24"/>
  <c r="B49" i="24" s="1"/>
  <c r="E36" i="23"/>
  <c r="B54" i="23" s="1"/>
  <c r="B57" i="23" s="1"/>
  <c r="B26" i="41"/>
  <c r="E39" i="52"/>
  <c r="B46" i="52" s="1"/>
  <c r="E21" i="45"/>
  <c r="B25" i="45"/>
  <c r="B27" i="45" s="1"/>
  <c r="E21" i="44"/>
  <c r="E30" i="37"/>
  <c r="B34" i="37"/>
  <c r="B38" i="37" s="1"/>
  <c r="E30" i="36"/>
  <c r="B25" i="44"/>
  <c r="B27" i="44" s="1"/>
  <c r="B26" i="42"/>
  <c r="B28" i="42" s="1"/>
  <c r="B26" i="43"/>
  <c r="B28" i="43" s="1"/>
  <c r="E21" i="25"/>
  <c r="E41" i="54"/>
  <c r="E24" i="47" s="1"/>
  <c r="B45" i="54"/>
  <c r="B48" i="54" s="1"/>
  <c r="E39" i="15"/>
  <c r="B43" i="15"/>
  <c r="B46" i="15" s="1"/>
  <c r="E47" i="14"/>
  <c r="B53" i="13"/>
  <c r="E41" i="11"/>
  <c r="B50" i="11" s="1"/>
  <c r="B60" i="10"/>
  <c r="E51" i="10"/>
  <c r="E62" i="9"/>
  <c r="B70" i="9"/>
  <c r="B47" i="12"/>
  <c r="E35" i="50"/>
  <c r="B42" i="50"/>
  <c r="E50" i="8"/>
  <c r="B54" i="8"/>
  <c r="B58" i="8" s="1"/>
  <c r="B56" i="7"/>
  <c r="E48" i="7"/>
  <c r="E56" i="6"/>
  <c r="B66" i="6"/>
  <c r="E56" i="5"/>
  <c r="E58" i="4"/>
  <c r="B67" i="4" s="1"/>
  <c r="E47" i="22"/>
  <c r="B54" i="22" s="1"/>
  <c r="B51" i="22"/>
  <c r="E48" i="3"/>
  <c r="B55" i="3" s="1"/>
  <c r="B52" i="3"/>
  <c r="E45" i="1"/>
  <c r="B50" i="1"/>
  <c r="B53" i="1" s="1"/>
  <c r="E52" i="55"/>
  <c r="B56" i="55"/>
  <c r="B61" i="55" s="1"/>
  <c r="B66" i="56"/>
  <c r="B71" i="56" s="1"/>
  <c r="E62" i="56"/>
  <c r="E49" i="23" l="1"/>
  <c r="B28" i="41"/>
  <c r="E13" i="47"/>
  <c r="E25" i="47" l="1"/>
  <c r="E11" i="58" l="1"/>
  <c r="E16" i="58" s="1"/>
  <c r="E56" i="58" l="1"/>
  <c r="B60" i="58"/>
  <c r="B65" i="58" s="1"/>
  <c r="E15" i="53" l="1"/>
  <c r="E30" i="53"/>
  <c r="B52" i="53" s="1"/>
  <c r="B55" i="53" s="1"/>
  <c r="E48" i="53" l="1"/>
  <c r="E26" i="47" s="1"/>
</calcChain>
</file>

<file path=xl/sharedStrings.xml><?xml version="1.0" encoding="utf-8"?>
<sst xmlns="http://schemas.openxmlformats.org/spreadsheetml/2006/main" count="3203" uniqueCount="604">
  <si>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</si>
  <si>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</si>
  <si>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</si>
  <si>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</si>
  <si>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</si>
  <si>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</si>
  <si>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</si>
  <si>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</si>
  <si>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</si>
  <si>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</si>
  <si>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</si>
  <si>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</si>
  <si>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</si>
  <si>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</si>
  <si>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</si>
  <si>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</si>
  <si>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</si>
  <si>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</si>
  <si>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</si>
  <si>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</si>
  <si>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</si>
  <si>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</si>
  <si>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</si>
  <si>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</si>
  <si>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</si>
  <si>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</si>
  <si>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</si>
  <si>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</si>
  <si>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</si>
  <si>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</si>
  <si>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</si>
  <si>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</si>
  <si>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</si>
  <si>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</si>
  <si>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</si>
  <si>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</si>
  <si>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</si>
  <si>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</si>
  <si>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</si>
  <si>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</si>
  <si>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</si>
  <si>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</si>
  <si>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</si>
  <si>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</si>
  <si>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</si>
  <si>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</si>
  <si>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</si>
  <si>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</si>
  <si>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</si>
  <si>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</si>
  <si>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</si>
  <si>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</si>
  <si>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</si>
  <si>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</si>
  <si>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</si>
  <si>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</si>
  <si>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</si>
  <si>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</si>
  <si>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</si>
  <si>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</si>
  <si>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</si>
  <si>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</si>
  <si>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</si>
  <si>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</si>
  <si>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</si>
  <si>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</si>
  <si>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</si>
  <si>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</si>
  <si>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</si>
  <si>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</si>
  <si>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</si>
  <si>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</si>
  <si>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</si>
  <si>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</si>
  <si>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</si>
  <si>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</si>
  <si>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</si>
  <si>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</si>
  <si>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</si>
  <si>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</si>
  <si>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</si>
  <si>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</si>
  <si>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</si>
  <si>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</si>
  <si>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</si>
  <si>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</si>
  <si>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</si>
  <si>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</si>
  <si>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</si>
  <si>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</si>
  <si>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</si>
  <si>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</si>
  <si>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</si>
  <si>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</si>
  <si>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</si>
  <si>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</si>
  <si>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</si>
  <si>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</si>
  <si>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</si>
  <si>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</si>
  <si>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</si>
  <si>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</si>
  <si>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</si>
  <si>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</si>
  <si>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</si>
  <si>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</si>
  <si>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</si>
  <si>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</si>
  <si>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</si>
  <si>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</si>
  <si>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</si>
  <si>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</si>
  <si>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Cultura: Cenoura de Inverno</t>
  </si>
  <si>
    <t>Ciclo: 130 dias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</si>
  <si>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</si>
  <si>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</si>
  <si>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</si>
  <si>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</si>
  <si>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</si>
  <si>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</si>
  <si>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</si>
  <si>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</si>
  <si>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</si>
  <si>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</si>
  <si>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</si>
  <si>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</si>
  <si>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</si>
  <si>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</si>
  <si>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</si>
  <si>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</si>
  <si>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</si>
  <si>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</si>
  <si>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</si>
  <si>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</si>
  <si>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</si>
  <si>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</si>
  <si>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</si>
  <si>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</si>
  <si>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</si>
  <si>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</si>
  <si>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</si>
  <si>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</si>
  <si>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</si>
  <si>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</si>
  <si>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</si>
  <si>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</si>
  <si>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</si>
  <si>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</si>
  <si>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</si>
  <si>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</si>
  <si>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</si>
  <si>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</si>
  <si>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</si>
  <si>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</si>
  <si>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</si>
  <si>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</si>
  <si>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</si>
  <si>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</si>
  <si>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</si>
  <si>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</si>
  <si>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</si>
  <si>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</si>
  <si>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</si>
  <si>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</si>
  <si>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Comercialização + Impostos</t>
  </si>
  <si>
    <t>Cultura: Cebola</t>
  </si>
  <si>
    <t>Produtividade:  70000 kg/ha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</si>
  <si>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</si>
  <si>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</si>
  <si>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</si>
  <si>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</si>
  <si>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</si>
  <si>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</si>
  <si>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</si>
  <si>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</si>
  <si>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</si>
  <si>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</si>
  <si>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</si>
  <si>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</si>
  <si>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</si>
  <si>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</si>
  <si>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</si>
  <si>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</si>
  <si>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Adubo de Cobertura</t>
  </si>
  <si>
    <t>Cultura: Beterraba</t>
  </si>
  <si>
    <t>Calcário</t>
  </si>
  <si>
    <t>Termofosfato</t>
  </si>
  <si>
    <t xml:space="preserve">Adubo de Plantio 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</si>
  <si>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</si>
  <si>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</si>
  <si>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</si>
  <si>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</si>
  <si>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</si>
  <si>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</si>
  <si>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</si>
  <si>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</si>
  <si>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</si>
  <si>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</si>
  <si>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</si>
  <si>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</si>
  <si>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</si>
  <si>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</si>
  <si>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</si>
  <si>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</si>
  <si>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</si>
  <si>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</si>
  <si>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</si>
  <si>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</si>
  <si>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</si>
  <si>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</si>
  <si>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</si>
  <si>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</si>
  <si>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</si>
  <si>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</si>
  <si>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</si>
  <si>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</si>
  <si>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</si>
  <si>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</si>
  <si>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</si>
  <si>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</si>
  <si>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</si>
  <si>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</si>
  <si>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</si>
  <si>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</si>
  <si>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</si>
  <si>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</si>
  <si>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</si>
  <si>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</si>
  <si>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</si>
  <si>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</si>
  <si>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</si>
  <si>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</si>
  <si>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</si>
  <si>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</si>
  <si>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</si>
  <si>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</si>
  <si>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</si>
  <si>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</si>
  <si>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</si>
  <si>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</si>
  <si>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</si>
  <si>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</si>
  <si>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</si>
  <si>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</si>
  <si>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</si>
  <si>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</si>
  <si>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</si>
  <si>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</si>
  <si>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</si>
  <si>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</si>
  <si>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Intervalo de Colheita: Junho a Agosto</t>
  </si>
  <si>
    <t>Produtividade: 30-40 sc/ha</t>
  </si>
  <si>
    <t>Produtividade: Acima de 40 sc/ha</t>
  </si>
  <si>
    <t>Produtividade: 12 a 18 ton/ha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</si>
  <si>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</si>
  <si>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</si>
  <si>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</si>
  <si>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</si>
  <si>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</si>
  <si>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</si>
  <si>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</si>
  <si>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</si>
  <si>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</si>
  <si>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</si>
  <si>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Produtividade: Acima de 18 ton/ha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</si>
  <si>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</si>
  <si>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</si>
  <si>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</si>
  <si>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</si>
  <si>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</si>
  <si>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Produtividade: 56 ton/ha</t>
  </si>
  <si>
    <t>Ciclo: 110 dias</t>
  </si>
  <si>
    <t>Ciclo: 150 dias</t>
  </si>
  <si>
    <t>Produtividade: 100 - 130 sc/ha</t>
  </si>
  <si>
    <t>Intervalo de Plantio: Outubro e Novembro</t>
  </si>
  <si>
    <t xml:space="preserve">Intervalo de Colheita: Março a Maio </t>
  </si>
  <si>
    <t>Custo de Produção/Hectare</t>
  </si>
  <si>
    <t>Ciclo: 160 dias</t>
  </si>
  <si>
    <t>Produtividade: 130 - 180 sc/ha</t>
  </si>
  <si>
    <t>Nível de Tecnologia: Alto</t>
  </si>
  <si>
    <t>Produtividade: Acima de 180 sc/ha</t>
  </si>
  <si>
    <t>Ciclo: 120 a 130 dias</t>
  </si>
  <si>
    <t>Produtividade: 65 sc/ha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</si>
  <si>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</si>
  <si>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</si>
  <si>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</si>
  <si>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</si>
  <si>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</si>
  <si>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</si>
  <si>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</si>
  <si>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</si>
  <si>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 xml:space="preserve">Adubação e Plantio </t>
  </si>
  <si>
    <t>Colheita Mecanizada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</si>
  <si>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</si>
  <si>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</si>
  <si>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</si>
  <si>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</si>
  <si>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</si>
  <si>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</si>
  <si>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</si>
  <si>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</si>
  <si>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</si>
  <si>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</si>
  <si>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</si>
  <si>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Produção/Animal</t>
  </si>
  <si>
    <t>R$/L</t>
  </si>
  <si>
    <t>R$/ano/Animal</t>
  </si>
  <si>
    <t>Volumosos (Silagem de milho)</t>
  </si>
  <si>
    <t>Minerais</t>
  </si>
  <si>
    <t>Assistência técnica</t>
  </si>
  <si>
    <t>Medicamentos</t>
  </si>
  <si>
    <t>Reprodução</t>
  </si>
  <si>
    <t>Vacinas</t>
  </si>
  <si>
    <t>Hormônios</t>
  </si>
  <si>
    <t>Material de ordenha</t>
  </si>
  <si>
    <t xml:space="preserve">Mão de obra </t>
  </si>
  <si>
    <t>Intervalo de Plantio: Setembro a Fevereiro</t>
  </si>
  <si>
    <t>Ciclo: 90 a 100 dias</t>
  </si>
  <si>
    <t>Ciclo: 90 dias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</si>
  <si>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</si>
  <si>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</si>
  <si>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</si>
  <si>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</si>
  <si>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</si>
  <si>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</si>
  <si>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</si>
  <si>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</si>
  <si>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</si>
  <si>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</si>
  <si>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</si>
  <si>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</si>
  <si>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</si>
  <si>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</si>
  <si>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</si>
  <si>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</si>
  <si>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</si>
  <si>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</si>
  <si>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</si>
  <si>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</si>
  <si>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</si>
  <si>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</si>
  <si>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</si>
  <si>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</si>
  <si>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</si>
  <si>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</si>
  <si>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</si>
  <si>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 xml:space="preserve">Produtividade Média/HÁ </t>
  </si>
  <si>
    <t>56 toneladas</t>
  </si>
  <si>
    <t>36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</si>
  <si>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</si>
  <si>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</si>
  <si>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</si>
  <si>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</si>
  <si>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</si>
  <si>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</si>
  <si>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</si>
  <si>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</si>
  <si>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</si>
  <si>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</si>
  <si>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</si>
  <si>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</si>
  <si>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</si>
  <si>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</si>
  <si>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</si>
  <si>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</si>
  <si>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</si>
  <si>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</si>
  <si>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</si>
  <si>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</si>
  <si>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</si>
  <si>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</si>
  <si>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</si>
  <si>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</si>
  <si>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</si>
  <si>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</si>
  <si>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</si>
  <si>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</si>
  <si>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</si>
  <si>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</si>
  <si>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</si>
  <si>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</si>
  <si>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</si>
  <si>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</si>
  <si>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</si>
  <si>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</si>
  <si>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</si>
  <si>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</si>
  <si>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</si>
  <si>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</si>
  <si>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</si>
  <si>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</si>
  <si>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</si>
  <si>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</si>
  <si>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</si>
  <si>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</si>
  <si>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</si>
  <si>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</si>
  <si>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</si>
  <si>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</si>
  <si>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Intervalo de Plantio: Janeiro a Março</t>
  </si>
  <si>
    <t>Cultura: Milho Silagem</t>
  </si>
  <si>
    <t>Serviço de Ensilagem</t>
  </si>
  <si>
    <t>Produtividade: 30 toneladas/ha</t>
  </si>
  <si>
    <t xml:space="preserve">Intervalo de Colheita: Abril a Junho </t>
  </si>
  <si>
    <t>Milho Silagem</t>
  </si>
  <si>
    <t>30 toneladas</t>
  </si>
  <si>
    <t>Sorgo Silagem</t>
  </si>
  <si>
    <t>CPF: 578.822.826-34</t>
  </si>
  <si>
    <t>Produtividade: 36 ton/ha</t>
  </si>
  <si>
    <t>Inseticida 7</t>
  </si>
  <si>
    <t>Mão de Obra Auxiliar</t>
  </si>
  <si>
    <t xml:space="preserve">Nivelação </t>
  </si>
  <si>
    <t>Aplicação Acaricida</t>
  </si>
  <si>
    <t>Aplicação Inseticida</t>
  </si>
  <si>
    <t xml:space="preserve">Aplicação Fungicida </t>
  </si>
  <si>
    <t>Aplicação Herbicida</t>
  </si>
  <si>
    <t>Aplicação Fungicida</t>
  </si>
  <si>
    <t>Aplicação de Herbicida e Foliares</t>
  </si>
  <si>
    <t>Cultura: Abóbora Cabotiá</t>
  </si>
  <si>
    <t>Produtividade: 16.000 kg/ha</t>
  </si>
  <si>
    <t>Intervalo de Colheita: Dezembro a Maio</t>
  </si>
  <si>
    <t>Arrendamento: R$ 2.500,00/ha</t>
  </si>
  <si>
    <t>Super Fosfato Simples</t>
  </si>
  <si>
    <t>Cloreto de Potássio</t>
  </si>
  <si>
    <t>Adubo Cobertura - 20:00:20</t>
  </si>
  <si>
    <t>Adubo Cobertura - Sulfato de Amônio</t>
  </si>
  <si>
    <t>Herbicida 1 - Goal</t>
  </si>
  <si>
    <t>Herbicida 2 - Verdict</t>
  </si>
  <si>
    <t>Herbicida 3 - Glifosato</t>
  </si>
  <si>
    <t>Inseticida 1 - Rimon (2)</t>
  </si>
  <si>
    <t>Inseticida 2 - Clorpirifós (2)</t>
  </si>
  <si>
    <t>Inseticida 3 - Sperto (2)</t>
  </si>
  <si>
    <t>Fungicida 1 - Cercobin</t>
  </si>
  <si>
    <t>Fungicida 2 - Manzate</t>
  </si>
  <si>
    <t>Fungicida 3 - Kocide</t>
  </si>
  <si>
    <t xml:space="preserve">Foliar 1 - Dacafé </t>
  </si>
  <si>
    <t>Foliar 2 - Ácido Bórico</t>
  </si>
  <si>
    <t>foliar 3 - CaB</t>
  </si>
  <si>
    <t xml:space="preserve">Distribuição Corretivo e Composto </t>
  </si>
  <si>
    <t>Adubação base e Cobertura (4)</t>
  </si>
  <si>
    <t>Polinização</t>
  </si>
  <si>
    <t>Aplicação de Herbicida (2)</t>
  </si>
  <si>
    <t>Aplicação de Fungicida e Inseticida (3)</t>
  </si>
  <si>
    <t>Mão de Obra Colheita</t>
  </si>
  <si>
    <t>Cultura: Banana Prata</t>
  </si>
  <si>
    <t>Produtividade: 20.000 kg/ha</t>
  </si>
  <si>
    <t>kg</t>
  </si>
  <si>
    <t>Lt</t>
  </si>
  <si>
    <t>Capinas e cata mato</t>
  </si>
  <si>
    <t>Adubações (ferti e manual)</t>
  </si>
  <si>
    <t>Desbaste</t>
  </si>
  <si>
    <t>Desfolha, despalhamento</t>
  </si>
  <si>
    <t>São Gotardo/MG  30 de Março de 2023</t>
  </si>
  <si>
    <t>Arrendamento: R$ 15.000,00/ha</t>
  </si>
  <si>
    <t>Intervalo de Colheita: Março a Agosto</t>
  </si>
  <si>
    <t>Arrendamento: R$ 8.000,00/ha</t>
  </si>
  <si>
    <t>Intervalo de Plantio: Março a Agosto</t>
  </si>
  <si>
    <t>Intervalo de Colheita: Setembro a Fevereiro</t>
  </si>
  <si>
    <t>Nível de Tecnologia:  Alto (Irrigado)</t>
  </si>
  <si>
    <t xml:space="preserve">Intervalo de Colheita: Ano todo </t>
  </si>
  <si>
    <t>Intervalo de Plantio: Março e Abril</t>
  </si>
  <si>
    <t>Período de Colheita: Julho a Agosto</t>
  </si>
  <si>
    <t xml:space="preserve">Regulador de Crescimento </t>
  </si>
  <si>
    <t>Intervalo de Plantio: ano todo</t>
  </si>
  <si>
    <t>Intervalo de Colheita: ano todo</t>
  </si>
  <si>
    <t>Ciclo: 100 dias</t>
  </si>
  <si>
    <t>Arrendamento: R$ 7000,00/ha</t>
  </si>
  <si>
    <t>Intervalo de Plantio: Novembro a Dezembro</t>
  </si>
  <si>
    <t>Intervalo de Colheita: Fevereiro a Março</t>
  </si>
  <si>
    <t>sc</t>
  </si>
  <si>
    <t>Cultura: Sorgo</t>
  </si>
  <si>
    <t>Nível de Tecnologia: Médio</t>
  </si>
  <si>
    <t>EQUINOS</t>
  </si>
  <si>
    <t>Banana</t>
  </si>
  <si>
    <t>Cana de açúcar</t>
  </si>
  <si>
    <t>Abóbora</t>
  </si>
  <si>
    <t>50 toneladas</t>
  </si>
  <si>
    <t>20 toneladas</t>
  </si>
  <si>
    <t>16 toneladas</t>
  </si>
  <si>
    <t>Cultura: Manga</t>
  </si>
  <si>
    <t>Nível de Tecnologia:  Alto (irrigado)</t>
  </si>
  <si>
    <t>Produtividade:  25.000  kg/ha</t>
  </si>
  <si>
    <t>Intervalo de Colheita: Setembro a Dezembro</t>
  </si>
  <si>
    <t>Custo de Produção/ha</t>
  </si>
  <si>
    <t>Adubo Cobertura 1</t>
  </si>
  <si>
    <t>Aplicação composto orgânico</t>
  </si>
  <si>
    <t>L/Kg</t>
  </si>
  <si>
    <t>Adubo foliar 1</t>
  </si>
  <si>
    <t>Adubo foliar 2</t>
  </si>
  <si>
    <t>Adubo foliar 3</t>
  </si>
  <si>
    <t>Adjuvante para herbicida</t>
  </si>
  <si>
    <t>Adjuvante para pulverização</t>
  </si>
  <si>
    <t>Aplicações de defensivos/foliares</t>
  </si>
  <si>
    <t xml:space="preserve">Roçada </t>
  </si>
  <si>
    <t>Poda de Limpeza</t>
  </si>
  <si>
    <t>Poda de Condução</t>
  </si>
  <si>
    <t>Energia Elétrica irrigação</t>
  </si>
  <si>
    <t>Acondicionamento nas caixas</t>
  </si>
  <si>
    <t>Data da Atualização: 13/Setembro/2023</t>
  </si>
  <si>
    <t>Preço Médio de Venda (Últimos 6 Meses): R$ 3,30/kg</t>
  </si>
  <si>
    <t>Arrendamento: R$ 5.000,00/ha</t>
  </si>
  <si>
    <t>São Gotardo/MG  12 de Setembro de 2023</t>
  </si>
  <si>
    <t>Cultura: Uva</t>
  </si>
  <si>
    <t>Ciclo: 90 a 130 dias</t>
  </si>
  <si>
    <t>Produtividade: 36.000  kg/ha</t>
  </si>
  <si>
    <t>Intervalo de Plantio: Outubro a Dezembro</t>
  </si>
  <si>
    <t>Preço Médio de Venda (Últimos 6 Meses): R$ 8,72/kg</t>
  </si>
  <si>
    <t>Intervalo de Colheita: Fevereiro a Abril</t>
  </si>
  <si>
    <t>L/kg</t>
  </si>
  <si>
    <t>Quebra Dormência</t>
  </si>
  <si>
    <t>Pulverizações</t>
  </si>
  <si>
    <t>Capina manual</t>
  </si>
  <si>
    <t>Poda de Frutificação</t>
  </si>
  <si>
    <t>Abaixamento de cachos</t>
  </si>
  <si>
    <t>Irrigação - Energia elétrica</t>
  </si>
  <si>
    <t>Caixas de papelão - embalagem</t>
  </si>
  <si>
    <t>Caixas de 5 kg</t>
  </si>
  <si>
    <t>Aconcionamento nas caixas</t>
  </si>
  <si>
    <t>Cultura: Laranja</t>
  </si>
  <si>
    <t xml:space="preserve">Nível de Tecnologia:  Alto </t>
  </si>
  <si>
    <t>Produtividade: 800 caixas/ha</t>
  </si>
  <si>
    <r>
      <t xml:space="preserve">Preço Médio Venda (Últimos 6 Meses): </t>
    </r>
    <r>
      <rPr>
        <sz val="11"/>
        <color theme="1"/>
        <rFont val="Calibri"/>
        <family val="2"/>
        <scheme val="minor"/>
      </rPr>
      <t>R$ 45,00/cx 45,50 kg</t>
    </r>
  </si>
  <si>
    <t>Intervalo de Colheita: Julho a Dezembro</t>
  </si>
  <si>
    <t>Caixas</t>
  </si>
  <si>
    <t>Preço Médio Venda (Últimos 6 Meses):  R$ 858,75/saca</t>
  </si>
  <si>
    <t>Arrendamento: R$ 3.435,00 (4 Sc/ha - R$ 858,75 a saca)</t>
  </si>
  <si>
    <t>Quant/ha</t>
  </si>
  <si>
    <t>Cultura: Abacate Tropical</t>
  </si>
  <si>
    <t>Preço Médio de Venda (Últimos 6 Meses): R$ 1,83/kg</t>
  </si>
  <si>
    <t>Preço Médio Venda (Últimos 6 Meses): R$ 140,00 cx 10 kg</t>
  </si>
  <si>
    <t>r$</t>
  </si>
  <si>
    <t>Preço Médio Venda (Últimos 6 Meses): 63,75 Caixa 20 kg</t>
  </si>
  <si>
    <t>R$ 54,20/sc</t>
  </si>
  <si>
    <t xml:space="preserve">Preço Médio Venda (Últimos 6 Meses): </t>
  </si>
  <si>
    <t xml:space="preserve">Preço Médio de Venda (Últimos 6 Meses: 400,00 ton </t>
  </si>
  <si>
    <t>Preço Médio Venda (Últimos 6 Meses): 61,40 saco 50 kg</t>
  </si>
  <si>
    <t>Preço Médio de Venda (Últimos 6 Meses): R$ 138,00 sc</t>
  </si>
  <si>
    <t>Preço Médio Venda (Últimos 6 Meses): R$ 46,25 sc 20 kg</t>
  </si>
  <si>
    <t>Preço Médio Venda (Últimos 6 Meses): 202,40 sc 60 kg</t>
  </si>
  <si>
    <t>Preço Médio Venda (Últimos 6 Meses): R$ 44,00 cx 20 kg</t>
  </si>
  <si>
    <t>Preço Médio Venda (Últimos 6 Meses): R$  29,00 sc 25 kg</t>
  </si>
  <si>
    <t>Produtividade: 160 sacas/ha</t>
  </si>
  <si>
    <t>Preço Médio Venda (Últimos 6 Meses): R$ 30,00 sc 60 kg</t>
  </si>
  <si>
    <t>Cultura: Sorgo Forrageiro (Silagem)</t>
  </si>
  <si>
    <t>Produtividade: 40.000 kg/ha</t>
  </si>
  <si>
    <t>Preço Médio de Venda (Últimos 6 Meses): R$ 260,00 ton</t>
  </si>
  <si>
    <t>Preço Médio Venda (Últimos 6 Meses):165,20 saco 50kg</t>
  </si>
  <si>
    <t xml:space="preserve">Cultura: Cana de Açúcar </t>
  </si>
  <si>
    <t>Arrendamento: R$ 3.500,00/ha</t>
  </si>
  <si>
    <t>Preço Médio de Venda (Últimos 6 Meses):  R$ 4,91 kg</t>
  </si>
  <si>
    <t>Adubo 1</t>
  </si>
  <si>
    <t>Corretivo</t>
  </si>
  <si>
    <t>Adubo 2</t>
  </si>
  <si>
    <t>Adubo 3</t>
  </si>
  <si>
    <t>Adubo 4</t>
  </si>
  <si>
    <t>Foliar 1</t>
  </si>
  <si>
    <t>Foliar 2</t>
  </si>
  <si>
    <t>Foliar 3</t>
  </si>
  <si>
    <t xml:space="preserve">Nematicida Biológico </t>
  </si>
  <si>
    <t xml:space="preserve">Inseticida 2 </t>
  </si>
  <si>
    <t xml:space="preserve">Fungicida 1 </t>
  </si>
  <si>
    <t>Óleo mineral pulverização</t>
  </si>
  <si>
    <t>Arrendamento: R$ 3.000,00/ha</t>
  </si>
  <si>
    <t>Preço Médio de Venda (Últimos 6 Meses):  R$ 2,35 kg</t>
  </si>
  <si>
    <t>Data da atualização: 13/Setembro/2023</t>
  </si>
  <si>
    <t>Nível de Tecnologia:  Baixa</t>
  </si>
  <si>
    <t>Preço Médio de Venda (Últimos 6 Meses): R$ 2075,60 cabeça</t>
  </si>
  <si>
    <t>Nível de Tecnologia:  Médio/Baixo</t>
  </si>
  <si>
    <t>Preço Médio de Venda (Últimos 6 Meses): R$ 2,40 litro</t>
  </si>
  <si>
    <t>Produtividade 25 a 30L/Animal</t>
  </si>
  <si>
    <t>3-Sanidade, reprodução, ordenha</t>
  </si>
  <si>
    <t>4-Outros Custos</t>
  </si>
  <si>
    <t>Energia e combustíveis</t>
  </si>
  <si>
    <t>4 - Outors Custos</t>
  </si>
  <si>
    <t>Produtividade 30 a 40L/Animal</t>
  </si>
  <si>
    <t>1 - Insumos</t>
  </si>
  <si>
    <t>2 - Sanidade, reprodução e ordenha</t>
  </si>
  <si>
    <t>3 - Mão de obra e assistência técnica</t>
  </si>
  <si>
    <t>4 - Outros Custos</t>
  </si>
  <si>
    <t>Combustível e energia</t>
  </si>
  <si>
    <t>2-Sanidade</t>
  </si>
  <si>
    <t>3-Mão de Obra e Assistência Técnica</t>
  </si>
  <si>
    <t>Produtividade 15 a 25L/Animal</t>
  </si>
  <si>
    <t>Sal Mineral</t>
  </si>
  <si>
    <t>Aftosa</t>
  </si>
  <si>
    <t>Raiva</t>
  </si>
  <si>
    <t>Brucelose</t>
  </si>
  <si>
    <t>Sal Comum</t>
  </si>
  <si>
    <t>Concentrado</t>
  </si>
  <si>
    <t>dia</t>
  </si>
  <si>
    <t>Preço Médio Venda (Últimos 6 Meses): R$ 113,23 ton</t>
  </si>
  <si>
    <t>Produtividade: 70 sc/ha</t>
  </si>
  <si>
    <t>3-COLHEITA</t>
  </si>
  <si>
    <t>Preço Médio de Venda (Últimos 6 Meses): R$ 3000,00 (cabeça - 12@)</t>
  </si>
  <si>
    <t>Preço Médio de Venda (Últimos 6 Meses): R$ 3000,00 (12@)</t>
  </si>
  <si>
    <t>Preço Médio de Venda (Últimos 6 Meses): R$ 227,80 @ (18 a 20@)</t>
  </si>
  <si>
    <t>Manga</t>
  </si>
  <si>
    <t>Uva</t>
  </si>
  <si>
    <t>Laranja</t>
  </si>
  <si>
    <t>25 toneladas</t>
  </si>
  <si>
    <t>800 caixas</t>
  </si>
  <si>
    <t>15 a 25</t>
  </si>
  <si>
    <t>25 a 30</t>
  </si>
  <si>
    <t xml:space="preserve">acima de 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</si>
</sst>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90">
    <xf numFmtId="0" fontId="0" fillId="0" borderId="0" xfId="0"/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4" fillId="2" borderId="1" xfId="2" applyFont="1" applyBorder="1"/>
    <xf numFmtId="44" fontId="4" fillId="2" borderId="1" xfId="2" applyNumberFormat="1" applyFont="1" applyBorder="1"/>
    <xf numFmtId="0" fontId="4" fillId="5" borderId="1" xfId="5" applyFont="1" applyBorder="1" applyAlignment="1"/>
    <xf numFmtId="44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44" fontId="4" fillId="3" borderId="1" xfId="3" applyNumberFormat="1" applyFont="1" applyBorder="1"/>
    <xf numFmtId="165" fontId="4" fillId="3" borderId="1" xfId="3" applyNumberFormat="1" applyFont="1" applyBorder="1"/>
    <xf numFmtId="0" fontId="7" fillId="2" borderId="1" xfId="2" applyFont="1" applyBorder="1" applyAlignment="1"/>
    <xf numFmtId="44" fontId="7" fillId="2" borderId="1" xfId="2" applyNumberFormat="1" applyFont="1" applyBorder="1" applyAlignment="1"/>
    <xf numFmtId="0" fontId="8" fillId="0" borderId="0" xfId="0" applyFont="1"/>
    <xf numFmtId="0" fontId="8" fillId="5" borderId="1" xfId="5" applyFont="1" applyBorder="1"/>
    <xf numFmtId="44" fontId="8" fillId="5" borderId="1" xfId="5" applyNumberFormat="1" applyFont="1" applyBorder="1"/>
    <xf numFmtId="0" fontId="8" fillId="5" borderId="1" xfId="5" applyFont="1" applyBorder="1" applyAlignment="1"/>
    <xf numFmtId="0" fontId="2" fillId="6" borderId="1" xfId="5" applyFont="1" applyFill="1" applyBorder="1" applyAlignment="1"/>
    <xf numFmtId="44" fontId="8" fillId="6" borderId="1" xfId="5" applyNumberFormat="1" applyFont="1" applyFill="1" applyBorder="1"/>
    <xf numFmtId="0" fontId="1" fillId="5" borderId="1" xfId="5" applyBorder="1"/>
    <xf numFmtId="0" fontId="1" fillId="3" borderId="1" xfId="3" applyBorder="1"/>
    <xf numFmtId="165" fontId="1" fillId="3" borderId="1" xfId="1" applyNumberFormat="1" applyFill="1" applyBorder="1"/>
    <xf numFmtId="44" fontId="1" fillId="3" borderId="1" xfId="1" applyFill="1" applyBorder="1"/>
    <xf numFmtId="0" fontId="8" fillId="3" borderId="1" xfId="3" applyFont="1" applyBorder="1"/>
    <xf numFmtId="165" fontId="8" fillId="3" borderId="1" xfId="1" applyNumberFormat="1" applyFont="1" applyFill="1" applyBorder="1"/>
    <xf numFmtId="44" fontId="8" fillId="3" borderId="1" xfId="1" applyFont="1" applyFill="1" applyBorder="1"/>
    <xf numFmtId="0" fontId="1" fillId="5" borderId="1" xfId="5" applyBorder="1" applyAlignment="1"/>
    <xf numFmtId="44" fontId="1" fillId="3" borderId="1" xfId="3" applyNumberFormat="1" applyBorder="1"/>
    <xf numFmtId="165" fontId="1" fillId="3" borderId="1" xfId="3" applyNumberFormat="1" applyBorder="1"/>
    <xf numFmtId="44" fontId="1" fillId="5" borderId="1" xfId="5" applyNumberFormat="1" applyBorder="1"/>
    <xf numFmtId="44" fontId="2" fillId="6" borderId="1" xfId="5" applyNumberFormat="1" applyFont="1" applyFill="1" applyBorder="1"/>
    <xf numFmtId="0" fontId="4" fillId="0" borderId="0" xfId="0" applyFont="1"/>
    <xf numFmtId="44" fontId="4" fillId="5" borderId="1" xfId="5" applyNumberFormat="1" applyFont="1" applyBorder="1"/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44" fontId="3" fillId="2" borderId="1" xfId="2" applyNumberFormat="1" applyBorder="1"/>
    <xf numFmtId="44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44" fontId="1" fillId="3" borderId="1" xfId="3" applyNumberFormat="1" applyBorder="1" applyAlignment="1"/>
    <xf numFmtId="0" fontId="7" fillId="2" borderId="1" xfId="2" applyFont="1" applyBorder="1"/>
    <xf numFmtId="44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1" applyNumberFormat="1" applyFill="1" applyBorder="1"/>
    <xf numFmtId="44" fontId="1" fillId="4" borderId="1" xfId="1" applyFill="1" applyBorder="1"/>
    <xf numFmtId="44" fontId="4" fillId="4" borderId="1" xfId="1" applyFont="1" applyFill="1" applyBorder="1"/>
    <xf numFmtId="44" fontId="1" fillId="4" borderId="1" xfId="4" applyNumberFormat="1" applyBorder="1"/>
    <xf numFmtId="44" fontId="4" fillId="4" borderId="1" xfId="4" applyNumberFormat="1" applyFont="1" applyBorder="1"/>
    <xf numFmtId="0" fontId="1" fillId="3" borderId="1" xfId="3" applyBorder="1" applyAlignment="1">
      <alignment horizontal="center"/>
    </xf>
    <xf numFmtId="44" fontId="1" fillId="3" borderId="1" xfId="1" applyFill="1" applyBorder="1" applyAlignment="1"/>
    <xf numFmtId="166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44" fontId="3" fillId="2" borderId="1" xfId="2" applyNumberFormat="1" applyBorder="1" applyAlignment="1"/>
    <xf numFmtId="44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44" fontId="1" fillId="3" borderId="1" xfId="1" applyFill="1" applyBorder="1" applyAlignment="1">
      <alignment horizontal="center"/>
    </xf>
    <xf numFmtId="166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44" fontId="3" fillId="8" borderId="1" xfId="2" applyNumberFormat="1" applyFill="1" applyBorder="1"/>
    <xf numFmtId="44" fontId="4" fillId="8" borderId="1" xfId="2" applyNumberFormat="1" applyFont="1" applyFill="1" applyBorder="1"/>
    <xf numFmtId="0" fontId="0" fillId="4" borderId="2" xfId="4" applyFont="1" applyBorder="1" applyAlignment="1">
      <alignment horizontal="left"/>
    </xf>
    <xf numFmtId="0" fontId="1" fillId="9" borderId="1" xfId="3" applyFill="1" applyBorder="1"/>
    <xf numFmtId="0" fontId="1" fillId="9" borderId="1" xfId="3" applyNumberFormat="1" applyFill="1" applyBorder="1" applyAlignment="1">
      <alignment horizontal="center"/>
    </xf>
    <xf numFmtId="0" fontId="0" fillId="4" borderId="4" xfId="4" applyFont="1" applyBorder="1" applyAlignment="1">
      <alignment horizontal="left"/>
    </xf>
    <xf numFmtId="0" fontId="0" fillId="5" borderId="1" xfId="5" applyFont="1" applyBorder="1" applyAlignment="1">
      <alignment horizontal="center"/>
    </xf>
    <xf numFmtId="0" fontId="1" fillId="4" borderId="2" xfId="4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4" fontId="0" fillId="10" borderId="18" xfId="0" applyNumberFormat="1" applyFill="1" applyBorder="1" applyAlignment="1">
      <alignment horizontal="center" vertical="center"/>
    </xf>
    <xf numFmtId="44" fontId="0" fillId="10" borderId="20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30" xfId="0" applyFont="1" applyFill="1" applyBorder="1" applyAlignment="1">
      <alignment horizontal="center" vertical="center" wrapText="1"/>
    </xf>
    <xf numFmtId="49" fontId="0" fillId="11" borderId="16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9" xfId="0" applyNumberForma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11" fillId="2" borderId="1" xfId="2" applyFont="1" applyBorder="1"/>
    <xf numFmtId="44" fontId="11" fillId="2" borderId="1" xfId="2" applyNumberFormat="1" applyFont="1" applyBorder="1"/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6" fontId="7" fillId="2" borderId="1" xfId="2" applyNumberFormat="1" applyFont="1" applyBorder="1"/>
    <xf numFmtId="0" fontId="2" fillId="0" borderId="40" xfId="0" applyFont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4" borderId="1" xfId="4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4" borderId="1" xfId="4" applyFont="1" applyBorder="1"/>
    <xf numFmtId="0" fontId="1" fillId="4" borderId="1" xfId="4" applyBorder="1"/>
    <xf numFmtId="44" fontId="4" fillId="6" borderId="1" xfId="5" applyNumberFormat="1" applyFont="1" applyFill="1" applyBorder="1"/>
    <xf numFmtId="44" fontId="1" fillId="5" borderId="1" xfId="1" applyFill="1" applyBorder="1"/>
    <xf numFmtId="0" fontId="1" fillId="5" borderId="1" xfId="1" applyNumberFormat="1" applyFill="1" applyBorder="1"/>
    <xf numFmtId="43" fontId="1" fillId="3" borderId="5" xfId="3" applyNumberFormat="1" applyBorder="1" applyAlignment="1">
      <alignment horizontal="center"/>
    </xf>
    <xf numFmtId="43" fontId="1" fillId="3" borderId="1" xfId="3" applyNumberFormat="1" applyBorder="1" applyAlignment="1">
      <alignment horizontal="center"/>
    </xf>
    <xf numFmtId="0" fontId="0" fillId="11" borderId="0" xfId="0" applyFill="1" applyAlignment="1">
      <alignment horizontal="center" vertical="center"/>
    </xf>
    <xf numFmtId="44" fontId="1" fillId="5" borderId="1" xfId="5" applyNumberFormat="1" applyBorder="1" applyAlignment="1"/>
    <xf numFmtId="0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44" fontId="1" fillId="7" borderId="1" xfId="1" applyFill="1" applyBorder="1" applyAlignment="1"/>
    <xf numFmtId="164" fontId="4" fillId="7" borderId="1" xfId="5" applyNumberFormat="1" applyFont="1" applyFill="1" applyBorder="1" applyAlignment="1"/>
    <xf numFmtId="0" fontId="4" fillId="7" borderId="1" xfId="5" applyFont="1" applyFill="1" applyBorder="1" applyAlignment="1"/>
    <xf numFmtId="44" fontId="4" fillId="7" borderId="1" xfId="1" applyFont="1" applyFill="1" applyBorder="1" applyAlignment="1"/>
    <xf numFmtId="0" fontId="4" fillId="6" borderId="1" xfId="5" applyFont="1" applyFill="1" applyBorder="1" applyAlignment="1"/>
    <xf numFmtId="0" fontId="2" fillId="7" borderId="1" xfId="5" applyFont="1" applyFill="1" applyBorder="1" applyAlignment="1"/>
    <xf numFmtId="44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1" fillId="4" borderId="1" xfId="4" applyBorder="1" applyAlignment="1"/>
    <xf numFmtId="0" fontId="1" fillId="4" borderId="1" xfId="4" applyNumberFormat="1" applyBorder="1"/>
    <xf numFmtId="44" fontId="1" fillId="3" borderId="1" xfId="3" applyNumberFormat="1" applyBorder="1" applyAlignment="1" applyProtection="1">
      <alignment vertical="center" shrinkToFit="1"/>
    </xf>
    <xf numFmtId="0" fontId="0" fillId="3" borderId="1" xfId="3" applyFont="1" applyBorder="1" applyAlignment="1"/>
    <xf numFmtId="0" fontId="0" fillId="3" borderId="1" xfId="3" applyFont="1" applyBorder="1"/>
    <xf numFmtId="166" fontId="1" fillId="3" borderId="1" xfId="3" applyNumberFormat="1" applyBorder="1" applyAlignment="1"/>
    <xf numFmtId="164" fontId="1" fillId="3" borderId="1" xfId="3" applyNumberFormat="1" applyBorder="1"/>
    <xf numFmtId="165" fontId="4" fillId="3" borderId="1" xfId="3" applyNumberFormat="1" applyFont="1" applyBorder="1" applyAlignment="1"/>
    <xf numFmtId="164" fontId="7" fillId="2" borderId="1" xfId="2" applyNumberFormat="1" applyFont="1" applyBorder="1" applyAlignment="1"/>
    <xf numFmtId="0" fontId="0" fillId="3" borderId="1" xfId="3" applyFont="1" applyBorder="1" applyAlignment="1">
      <alignment horizontal="center" vertical="center"/>
    </xf>
    <xf numFmtId="44" fontId="13" fillId="6" borderId="1" xfId="5" applyNumberFormat="1" applyFont="1" applyFill="1" applyBorder="1"/>
    <xf numFmtId="0" fontId="2" fillId="0" borderId="28" xfId="0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left" vertical="center" wrapText="1"/>
    </xf>
    <xf numFmtId="44" fontId="0" fillId="0" borderId="12" xfId="1" applyFont="1" applyBorder="1" applyAlignment="1">
      <alignment horizontal="center" vertical="center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2" fontId="0" fillId="12" borderId="1" xfId="5" applyNumberFormat="1" applyFont="1" applyFill="1" applyBorder="1" applyAlignment="1">
      <alignment horizontal="center"/>
    </xf>
    <xf numFmtId="2" fontId="1" fillId="3" borderId="1" xfId="3" applyNumberFormat="1" applyBorder="1" applyAlignment="1">
      <alignment horizontal="center"/>
    </xf>
    <xf numFmtId="0" fontId="12" fillId="3" borderId="1" xfId="3" applyFont="1" applyBorder="1" applyAlignment="1"/>
    <xf numFmtId="0" fontId="7" fillId="2" borderId="0" xfId="2" applyFont="1" applyBorder="1" applyAlignment="1"/>
    <xf numFmtId="0" fontId="1" fillId="3" borderId="5" xfId="3" applyBorder="1" applyAlignment="1"/>
    <xf numFmtId="44" fontId="1" fillId="9" borderId="1" xfId="1" applyFill="1" applyBorder="1"/>
    <xf numFmtId="44" fontId="1" fillId="13" borderId="1" xfId="1" applyFill="1" applyBorder="1"/>
    <xf numFmtId="165" fontId="4" fillId="3" borderId="1" xfId="1" applyNumberFormat="1" applyFont="1" applyFill="1" applyBorder="1"/>
    <xf numFmtId="44" fontId="4" fillId="3" borderId="1" xfId="1" applyFont="1" applyFill="1" applyBorder="1"/>
    <xf numFmtId="44" fontId="7" fillId="2" borderId="0" xfId="2" applyNumberFormat="1" applyFont="1" applyBorder="1" applyAlignment="1"/>
    <xf numFmtId="164" fontId="7" fillId="2" borderId="0" xfId="2" applyNumberFormat="1" applyFont="1" applyBorder="1" applyAlignment="1"/>
    <xf numFmtId="0" fontId="1" fillId="0" borderId="0" xfId="0" applyFont="1"/>
    <xf numFmtId="44" fontId="1" fillId="6" borderId="1" xfId="5" applyNumberFormat="1" applyFill="1" applyBorder="1"/>
    <xf numFmtId="0" fontId="1" fillId="0" borderId="0" xfId="0" applyFont="1" applyAlignment="1">
      <alignment horizontal="center"/>
    </xf>
    <xf numFmtId="164" fontId="1" fillId="3" borderId="1" xfId="1" applyNumberFormat="1" applyFill="1" applyBorder="1"/>
    <xf numFmtId="164" fontId="1" fillId="5" borderId="1" xfId="5" applyNumberFormat="1" applyBorder="1" applyAlignment="1"/>
    <xf numFmtId="164" fontId="4" fillId="5" borderId="1" xfId="5" applyNumberFormat="1" applyFont="1" applyBorder="1" applyAlignment="1"/>
    <xf numFmtId="164" fontId="1" fillId="3" borderId="1" xfId="1" applyNumberFormat="1" applyFill="1" applyBorder="1" applyAlignment="1"/>
    <xf numFmtId="164" fontId="3" fillId="2" borderId="1" xfId="2" applyNumberFormat="1" applyBorder="1"/>
    <xf numFmtId="164" fontId="4" fillId="2" borderId="1" xfId="2" applyNumberFormat="1" applyFont="1" applyBorder="1"/>
    <xf numFmtId="164" fontId="7" fillId="2" borderId="1" xfId="2" applyNumberFormat="1" applyFont="1" applyBorder="1"/>
    <xf numFmtId="164" fontId="1" fillId="3" borderId="1" xfId="1" applyNumberFormat="1" applyFill="1" applyBorder="1" applyAlignment="1">
      <alignment horizontal="center"/>
    </xf>
    <xf numFmtId="164" fontId="1" fillId="5" borderId="1" xfId="5" applyNumberFormat="1" applyBorder="1" applyAlignment="1">
      <alignment horizontal="center"/>
    </xf>
    <xf numFmtId="164" fontId="1" fillId="3" borderId="1" xfId="3" applyNumberFormat="1" applyBorder="1" applyAlignment="1"/>
    <xf numFmtId="164" fontId="1" fillId="9" borderId="1" xfId="1" applyNumberFormat="1" applyFill="1" applyBorder="1" applyAlignment="1"/>
    <xf numFmtId="0" fontId="1" fillId="9" borderId="1" xfId="4" applyFill="1" applyBorder="1"/>
    <xf numFmtId="0" fontId="1" fillId="9" borderId="1" xfId="1" applyNumberFormat="1" applyFill="1" applyBorder="1"/>
    <xf numFmtId="164" fontId="1" fillId="9" borderId="1" xfId="1" applyNumberFormat="1" applyFill="1" applyBorder="1"/>
    <xf numFmtId="164" fontId="4" fillId="9" borderId="1" xfId="1" applyNumberFormat="1" applyFont="1" applyFill="1" applyBorder="1"/>
    <xf numFmtId="164" fontId="3" fillId="2" borderId="1" xfId="2" applyNumberFormat="1" applyBorder="1" applyAlignment="1">
      <alignment horizontal="center"/>
    </xf>
    <xf numFmtId="164" fontId="4" fillId="2" borderId="1" xfId="2" applyNumberFormat="1" applyFont="1" applyBorder="1" applyAlignment="1"/>
    <xf numFmtId="164" fontId="4" fillId="4" borderId="1" xfId="1" applyNumberFormat="1" applyFont="1" applyFill="1" applyBorder="1"/>
    <xf numFmtId="44" fontId="13" fillId="5" borderId="1" xfId="5" applyNumberFormat="1" applyFont="1" applyBorder="1"/>
    <xf numFmtId="0" fontId="7" fillId="5" borderId="1" xfId="5" applyFont="1" applyBorder="1" applyAlignment="1"/>
    <xf numFmtId="0" fontId="0" fillId="12" borderId="42" xfId="0" applyFill="1" applyBorder="1" applyAlignment="1">
      <alignment horizontal="center" vertical="center"/>
    </xf>
    <xf numFmtId="44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4" fontId="7" fillId="10" borderId="1" xfId="2" applyNumberFormat="1" applyFont="1" applyFill="1" applyBorder="1"/>
    <xf numFmtId="44" fontId="2" fillId="10" borderId="18" xfId="0" applyNumberFormat="1" applyFont="1" applyFill="1" applyBorder="1" applyAlignment="1">
      <alignment horizontal="center" vertical="center"/>
    </xf>
    <xf numFmtId="44" fontId="2" fillId="10" borderId="17" xfId="0" applyNumberFormat="1" applyFont="1" applyFill="1" applyBorder="1" applyAlignment="1">
      <alignment horizontal="center" vertical="center"/>
    </xf>
    <xf numFmtId="44" fontId="2" fillId="10" borderId="20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5" applyBorder="1" applyAlignment="1">
      <alignment horizontal="center" vertical="center"/>
    </xf>
    <xf numFmtId="0" fontId="1" fillId="4" borderId="1" xfId="4" applyBorder="1"/>
    <xf numFmtId="0" fontId="5" fillId="2" borderId="1" xfId="2" applyFont="1" applyBorder="1" applyAlignment="1">
      <alignment horizontal="center" vertical="center"/>
    </xf>
    <xf numFmtId="0" fontId="1" fillId="4" borderId="1" xfId="4" applyBorder="1" applyAlignment="1">
      <alignment horizontal="left" vertical="top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8" fillId="4" borderId="1" xfId="4" applyFont="1" applyBorder="1" applyAlignment="1">
      <alignment horizontal="left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0" fillId="4" borderId="2" xfId="4" applyFont="1" applyBorder="1" applyAlignment="1"/>
    <xf numFmtId="0" fontId="0" fillId="4" borderId="4" xfId="4" applyFont="1" applyBorder="1" applyAlignment="1"/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12" fillId="4" borderId="2" xfId="4" applyFont="1" applyBorder="1" applyAlignment="1"/>
    <xf numFmtId="0" fontId="12" fillId="4" borderId="4" xfId="4" applyFont="1" applyBorder="1" applyAlignment="1"/>
    <xf numFmtId="0" fontId="1" fillId="0" borderId="0" xfId="0" applyFont="1" applyAlignment="1">
      <alignment horizontal="center"/>
    </xf>
    <xf numFmtId="0" fontId="0" fillId="4" borderId="2" xfId="4" applyFont="1" applyBorder="1" applyAlignment="1">
      <alignment horizontal="left"/>
    </xf>
    <xf numFmtId="0" fontId="4" fillId="5" borderId="1" xfId="5" applyFont="1" applyBorder="1" applyAlignment="1">
      <alignment horizontal="left"/>
    </xf>
    <xf numFmtId="0" fontId="4" fillId="4" borderId="2" xfId="4" applyFont="1" applyBorder="1" applyAlignment="1">
      <alignment horizontal="left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4" fillId="4" borderId="1" xfId="4" applyFont="1" applyBorder="1"/>
    <xf numFmtId="0" fontId="7" fillId="2" borderId="1" xfId="2" applyFont="1" applyBorder="1" applyAlignment="1">
      <alignment horizontal="center" vertical="center"/>
    </xf>
    <xf numFmtId="0" fontId="4" fillId="4" borderId="1" xfId="4" applyFont="1" applyBorder="1" applyAlignment="1">
      <alignment horizontal="left" vertical="top"/>
    </xf>
    <xf numFmtId="0" fontId="4" fillId="4" borderId="1" xfId="4" applyFont="1" applyBorder="1" applyAlignment="1">
      <alignment horizontal="left"/>
    </xf>
    <xf numFmtId="0" fontId="1" fillId="4" borderId="12" xfId="4" applyBorder="1"/>
    <xf numFmtId="0" fontId="1" fillId="4" borderId="5" xfId="4" applyBorder="1"/>
    <xf numFmtId="0" fontId="5" fillId="2" borderId="7" xfId="2" applyFont="1" applyBorder="1" applyAlignment="1">
      <alignment horizontal="center" vertical="center"/>
    </xf>
    <xf numFmtId="0" fontId="5" fillId="2" borderId="6" xfId="2" applyFont="1" applyBorder="1" applyAlignment="1">
      <alignment horizontal="center" vertical="center"/>
    </xf>
    <xf numFmtId="0" fontId="5" fillId="2" borderId="8" xfId="2" applyFont="1" applyBorder="1" applyAlignment="1">
      <alignment horizontal="center" vertical="center"/>
    </xf>
    <xf numFmtId="0" fontId="5" fillId="2" borderId="9" xfId="2" applyFont="1" applyBorder="1" applyAlignment="1">
      <alignment horizontal="center" vertical="center"/>
    </xf>
    <xf numFmtId="0" fontId="5" fillId="2" borderId="10" xfId="2" applyFont="1" applyBorder="1" applyAlignment="1">
      <alignment horizontal="center" vertical="center"/>
    </xf>
    <xf numFmtId="0" fontId="5" fillId="2" borderId="11" xfId="2" applyFont="1" applyBorder="1" applyAlignment="1">
      <alignment horizontal="center" vertical="center"/>
    </xf>
    <xf numFmtId="0" fontId="6" fillId="4" borderId="2" xfId="4" applyFont="1" applyBorder="1" applyAlignment="1">
      <alignment horizontal="left" vertical="top"/>
    </xf>
    <xf numFmtId="0" fontId="6" fillId="4" borderId="4" xfId="4" applyFont="1" applyBorder="1" applyAlignment="1">
      <alignment horizontal="left" vertical="top"/>
    </xf>
    <xf numFmtId="0" fontId="8" fillId="4" borderId="2" xfId="4" applyFont="1" applyBorder="1" applyAlignment="1">
      <alignment horizontal="left"/>
    </xf>
    <xf numFmtId="0" fontId="8" fillId="4" borderId="4" xfId="4" applyFont="1" applyBorder="1" applyAlignment="1">
      <alignment horizontal="left"/>
    </xf>
    <xf numFmtId="0" fontId="1" fillId="5" borderId="2" xfId="5" applyBorder="1" applyAlignment="1">
      <alignment horizontal="center" vertical="center"/>
    </xf>
    <xf numFmtId="0" fontId="1" fillId="5" borderId="3" xfId="5" applyBorder="1" applyAlignment="1">
      <alignment horizontal="center" vertical="center"/>
    </xf>
    <xf numFmtId="0" fontId="1" fillId="5" borderId="4" xfId="5" applyBorder="1" applyAlignment="1">
      <alignment horizontal="center" vertical="center"/>
    </xf>
    <xf numFmtId="0" fontId="0" fillId="4" borderId="4" xfId="4" applyFont="1" applyBorder="1" applyAlignment="1">
      <alignment horizontal="left"/>
    </xf>
    <xf numFmtId="0" fontId="1" fillId="5" borderId="2" xfId="5" applyBorder="1" applyAlignment="1">
      <alignment horizontal="left"/>
    </xf>
    <xf numFmtId="0" fontId="1" fillId="5" borderId="3" xfId="5" applyBorder="1" applyAlignment="1">
      <alignment horizontal="left"/>
    </xf>
    <xf numFmtId="0" fontId="1" fillId="5" borderId="4" xfId="5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4" borderId="1" xfId="4" applyFont="1" applyBorder="1" applyAlignment="1">
      <alignment horizontal="left" vertical="top"/>
    </xf>
    <xf numFmtId="0" fontId="6" fillId="4" borderId="1" xfId="4" applyFont="1" applyBorder="1" applyAlignment="1">
      <alignment horizontal="left"/>
    </xf>
    <xf numFmtId="0" fontId="4" fillId="2" borderId="1" xfId="2" applyFont="1" applyBorder="1" applyAlignment="1">
      <alignment horizontal="center" vertical="center"/>
    </xf>
    <xf numFmtId="0" fontId="0" fillId="5" borderId="1" xfId="5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</cellXfs>
  <cellStyles count="6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30C77D-939F-43C6-9A35-C2E75227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F6678D-46B6-4008-B232-3AF616C19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283398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333B07E-D3D4-47B1-9EB0-A0ADFD19C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148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6403F89-8376-4F69-BF12-2EF8E71D0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1D8FF8-D1E4-4A02-AD15-5AA61EB7E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283398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B63B3D-F6B4-4F6C-A78F-35C7ADE0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148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9AA8A0-F7A1-4A6A-BC8F-5D17181DC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5CAB115-DEC4-4792-8644-21F9AEED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2CC1BD-51D4-4A7E-B36A-5984744F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264958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86106D-3DAE-4499-B34E-195FD66A3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3304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BF9B6E7-6DBE-4F9C-8DCC-9D552FDDB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307041</xdr:colOff>
      <xdr:row>0</xdr:row>
      <xdr:rowOff>41462</xdr:rowOff>
    </xdr:from>
    <xdr:to>
      <xdr:col>0</xdr:col>
      <xdr:colOff>1619250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41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230841</xdr:colOff>
      <xdr:row>0</xdr:row>
      <xdr:rowOff>79562</xdr:rowOff>
    </xdr:from>
    <xdr:to>
      <xdr:col>0</xdr:col>
      <xdr:colOff>1543050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4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79562</xdr:rowOff>
    </xdr:from>
    <xdr:to>
      <xdr:col>0</xdr:col>
      <xdr:colOff>1524000</xdr:colOff>
      <xdr:row>1</xdr:row>
      <xdr:rowOff>263053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354666</xdr:colOff>
      <xdr:row>0</xdr:row>
      <xdr:rowOff>38100</xdr:rowOff>
    </xdr:from>
    <xdr:to>
      <xdr:col>0</xdr:col>
      <xdr:colOff>1666875</xdr:colOff>
      <xdr:row>1</xdr:row>
      <xdr:rowOff>288266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6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430866</xdr:colOff>
      <xdr:row>0</xdr:row>
      <xdr:rowOff>41462</xdr:rowOff>
    </xdr:from>
    <xdr:to>
      <xdr:col>0</xdr:col>
      <xdr:colOff>1743075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6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636606</xdr:colOff>
      <xdr:row>0</xdr:row>
      <xdr:rowOff>75752</xdr:rowOff>
    </xdr:from>
    <xdr:to>
      <xdr:col>0</xdr:col>
      <xdr:colOff>1948815</xdr:colOff>
      <xdr:row>1</xdr:row>
      <xdr:rowOff>318298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545542-234B-4F3E-84C8-9F26405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06" y="75752"/>
          <a:ext cx="1312209" cy="433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6C08B6-5FAE-4C0C-9105-B0A56D28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22412</xdr:rowOff>
    </xdr:from>
    <xdr:to>
      <xdr:col>0</xdr:col>
      <xdr:colOff>1866900</xdr:colOff>
      <xdr:row>1</xdr:row>
      <xdr:rowOff>250187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2412"/>
          <a:ext cx="1495425" cy="4182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41463</xdr:rowOff>
    </xdr:from>
    <xdr:to>
      <xdr:col>0</xdr:col>
      <xdr:colOff>2019299</xdr:colOff>
      <xdr:row>1</xdr:row>
      <xdr:rowOff>261245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1463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57150</xdr:rowOff>
    </xdr:from>
    <xdr:to>
      <xdr:col>0</xdr:col>
      <xdr:colOff>1981199</xdr:colOff>
      <xdr:row>1</xdr:row>
      <xdr:rowOff>276932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57150"/>
          <a:ext cx="1581149" cy="4007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DE4DDB-C107-4221-B929-1D4F1AFD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0719B00-C535-43CB-98CF-F920E8853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4D6DBE-040D-42E4-BE7B-3D25C9060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CBBCEA-B12A-4985-85BC-DC0020826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0</xdr:col>
      <xdr:colOff>1943099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30B63A-DEDA-4134-96A6-6C8CC03D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DE01A7-623A-4457-B5C6-16F66543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5603E4-55DB-412E-A6E3-9E59A375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C054C56-07D4-4FF0-B2E2-A6ADB64D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258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EE94FC-F5F2-4463-B252-A7BF9DAE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B58D49-6F86-4ABE-90A0-70081461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53E1FE-5862-47FF-AE82-6CC0B1EA4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2867DD-1362-42EA-AB26-F979C2C29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B4ED65-5954-455E-A366-9B2ECE02B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152E71-D995-44DF-8A2F-7185A2AD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A0F0E-180F-4F4F-87AE-280E0600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1DD08D-6BB5-4787-8712-0297CDFE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B28C5C-8D2C-4B6C-AC84-8750FC45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30F96C-D682-474E-8CA1-C7DE0128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277245B-B0C3-4B59-A281-B70D4E74A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oneCellAnchor>
    <xdr:from>
      <xdr:col>0</xdr:col>
      <xdr:colOff>240366</xdr:colOff>
      <xdr:row>0</xdr:row>
      <xdr:rowOff>22412</xdr:rowOff>
    </xdr:from>
    <xdr:ext cx="1312209" cy="440666"/>
    <xdr:pic>
      <xdr:nvPicPr>
        <xdr:cNvPr id="7" name="Imagem 6">
          <a:extLst>
            <a:ext uri="{FF2B5EF4-FFF2-40B4-BE49-F238E27FC236}">
              <a16:creationId xmlns:a16="http://schemas.microsoft.com/office/drawing/2014/main" id="{849C958E-DC9D-4659-A51C-DC62D1A2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0A7D66-DBD0-48F4-897C-D07B9250C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5E0120-5A83-4F3F-A733-7CB3E850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30F200-727F-403C-81E8-0C086BA0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AADEC1C-FF49-4E4E-A976-BAB98438A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53686B-F14A-40FA-AF2A-B7CBA3CF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64D946-7812-4157-A76E-89E5057B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D2A38B-7FA5-4E96-ACA7-8A22EE21E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BDC64CD-3A35-43C5-8C03-0BA64656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D9E8E75-23FD-4C97-A5A7-656F79A15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6803724-6555-4B75-BF63-E005C4ECE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5822C5B-2377-422C-B393-58630FC89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28BB22-1F1E-4B98-A024-0F2CCD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008307-70BA-4E22-949B-AFAA25C7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C056C8-7626-4FA7-A866-D0623655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6586CE0-E350-4B6C-93A6-0CE71F245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AB85182-319E-419C-819E-A3646E328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7DE9C66-2828-4938-85F0-BF4B6EAA6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278466</xdr:colOff>
      <xdr:row>0</xdr:row>
      <xdr:rowOff>22412</xdr:rowOff>
    </xdr:from>
    <xdr:to>
      <xdr:col>0</xdr:col>
      <xdr:colOff>1590675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5AD226-6B86-4120-A58C-741125CB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D9E76E-3FC0-4AE8-9F25-9126E3667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5626E03-27E6-4BC5-8238-29A142EE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59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319BA3A-AA22-411F-9F7B-07B476E9B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257786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8309F7-D8BC-460D-9693-DA9F02379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259691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6CB546-A2E0-46DD-97A0-5FD08F2F1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518098-1A6B-4302-8F38-1FB2C455C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79B31C6-86F6-495C-8344-08DF7B324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3F04123-EB19-4FAB-B071-BB5B6435E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E707F9E-F158-41AF-A31B-D9784C97A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rba\Desktop\Cota&#231;&#227;o%20Sicoob%20Mar&#231;o%202023\Planilhas%20Sicoob%20-%20Refer&#234;ncias%20Setembro%202023.xlsx" TargetMode="External"/><Relationship Id="rId1" Type="http://schemas.openxmlformats.org/officeDocument/2006/relationships/externalLinkPath" Target="/Users/jarba/Desktop/Cota&#231;&#227;o%20Sicoob%20Mar&#231;o%202023/Planilhas%20Sicoob%20-%20Refer&#234;ncias%20Setemb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9-2023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"/>
      <sheetName val="Banana"/>
      <sheetName val="Referência Ban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0">
          <cell r="C10">
            <v>0.18</v>
          </cell>
        </row>
        <row r="11">
          <cell r="C11">
            <v>2</v>
          </cell>
        </row>
        <row r="12">
          <cell r="C12">
            <v>1.2</v>
          </cell>
        </row>
        <row r="13">
          <cell r="C13">
            <v>6</v>
          </cell>
        </row>
        <row r="14">
          <cell r="C14">
            <v>2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0.7</v>
          </cell>
        </row>
        <row r="19">
          <cell r="C19">
            <v>2</v>
          </cell>
        </row>
        <row r="20">
          <cell r="C20">
            <v>1.2</v>
          </cell>
        </row>
        <row r="21">
          <cell r="C21">
            <v>1.25</v>
          </cell>
        </row>
        <row r="23">
          <cell r="C23">
            <v>0.6</v>
          </cell>
        </row>
        <row r="24">
          <cell r="C24">
            <v>0.4</v>
          </cell>
        </row>
        <row r="26">
          <cell r="C26">
            <v>15</v>
          </cell>
        </row>
        <row r="27">
          <cell r="C27">
            <v>1.8</v>
          </cell>
        </row>
        <row r="28">
          <cell r="C28">
            <v>3</v>
          </cell>
        </row>
        <row r="29">
          <cell r="C29">
            <v>1.2</v>
          </cell>
        </row>
        <row r="32">
          <cell r="C32">
            <v>3</v>
          </cell>
        </row>
        <row r="33">
          <cell r="C33">
            <v>0.08</v>
          </cell>
        </row>
        <row r="34">
          <cell r="C34">
            <v>0.05</v>
          </cell>
        </row>
        <row r="35">
          <cell r="C35">
            <v>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">
          <cell r="B6" t="str">
            <v>Ton</v>
          </cell>
        </row>
        <row r="7">
          <cell r="B7" t="str">
            <v>Ton</v>
          </cell>
        </row>
        <row r="11">
          <cell r="B11" t="str">
            <v>L</v>
          </cell>
          <cell r="C11">
            <v>2.5</v>
          </cell>
        </row>
        <row r="12">
          <cell r="B12" t="str">
            <v>Kg</v>
          </cell>
          <cell r="C12">
            <v>1.8</v>
          </cell>
        </row>
        <row r="13">
          <cell r="B13" t="str">
            <v>L</v>
          </cell>
          <cell r="C13">
            <v>2</v>
          </cell>
        </row>
        <row r="14">
          <cell r="B14" t="str">
            <v>Kg</v>
          </cell>
          <cell r="C14">
            <v>0.08</v>
          </cell>
        </row>
        <row r="15">
          <cell r="B15" t="str">
            <v>L</v>
          </cell>
          <cell r="C15">
            <v>1</v>
          </cell>
        </row>
        <row r="16">
          <cell r="B16" t="str">
            <v>L</v>
          </cell>
          <cell r="C16">
            <v>2.5</v>
          </cell>
        </row>
        <row r="17">
          <cell r="B17" t="str">
            <v>Kg</v>
          </cell>
          <cell r="C17">
            <v>1.8</v>
          </cell>
        </row>
        <row r="18">
          <cell r="B18" t="str">
            <v>L</v>
          </cell>
          <cell r="C18">
            <v>0.2</v>
          </cell>
        </row>
        <row r="19">
          <cell r="B19" t="str">
            <v>L</v>
          </cell>
          <cell r="C19">
            <v>1</v>
          </cell>
        </row>
        <row r="20">
          <cell r="B20" t="str">
            <v>L</v>
          </cell>
          <cell r="C20">
            <v>0.1</v>
          </cell>
        </row>
        <row r="21">
          <cell r="C21">
            <v>0.4</v>
          </cell>
        </row>
        <row r="22">
          <cell r="B22" t="str">
            <v>L</v>
          </cell>
          <cell r="C22">
            <v>0.15</v>
          </cell>
        </row>
        <row r="23">
          <cell r="B23" t="str">
            <v>L</v>
          </cell>
          <cell r="C23">
            <v>0.4</v>
          </cell>
        </row>
        <row r="24">
          <cell r="B24" t="str">
            <v>L</v>
          </cell>
          <cell r="C24">
            <v>0.2</v>
          </cell>
        </row>
        <row r="25">
          <cell r="B25" t="str">
            <v>L</v>
          </cell>
          <cell r="C25">
            <v>1</v>
          </cell>
        </row>
        <row r="26">
          <cell r="B26" t="str">
            <v>L</v>
          </cell>
          <cell r="C26">
            <v>1.5</v>
          </cell>
        </row>
        <row r="27">
          <cell r="B27" t="str">
            <v>Kg</v>
          </cell>
          <cell r="C27">
            <v>0.6</v>
          </cell>
        </row>
        <row r="28">
          <cell r="B28" t="str">
            <v>L</v>
          </cell>
          <cell r="C28">
            <v>0.4</v>
          </cell>
        </row>
        <row r="29">
          <cell r="B29" t="str">
            <v>L</v>
          </cell>
          <cell r="C29">
            <v>0.1</v>
          </cell>
        </row>
        <row r="31">
          <cell r="B31" t="str">
            <v>Ton</v>
          </cell>
          <cell r="C31">
            <v>0.22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C6">
            <v>5000</v>
          </cell>
        </row>
        <row r="8">
          <cell r="C8">
            <v>0.8</v>
          </cell>
        </row>
        <row r="9">
          <cell r="C9">
            <v>1</v>
          </cell>
        </row>
        <row r="10">
          <cell r="C10">
            <v>2</v>
          </cell>
        </row>
        <row r="11">
          <cell r="C11">
            <v>0.8</v>
          </cell>
        </row>
        <row r="12">
          <cell r="C12">
            <v>1</v>
          </cell>
        </row>
        <row r="13">
          <cell r="C13">
            <v>0.2</v>
          </cell>
        </row>
        <row r="14">
          <cell r="C14">
            <v>4</v>
          </cell>
        </row>
        <row r="15">
          <cell r="C15">
            <v>1</v>
          </cell>
        </row>
        <row r="18">
          <cell r="C18">
            <v>8</v>
          </cell>
        </row>
      </sheetData>
      <sheetData sheetId="38" refreshError="1"/>
      <sheetData sheetId="39" refreshError="1">
        <row r="6">
          <cell r="D6">
            <v>0.25</v>
          </cell>
        </row>
        <row r="7">
          <cell r="D7">
            <v>3119.6</v>
          </cell>
        </row>
        <row r="8">
          <cell r="D8">
            <v>2150</v>
          </cell>
        </row>
        <row r="9">
          <cell r="D9">
            <v>500</v>
          </cell>
        </row>
        <row r="11">
          <cell r="D11">
            <v>40.5</v>
          </cell>
        </row>
        <row r="12">
          <cell r="D12">
            <v>280</v>
          </cell>
        </row>
        <row r="13">
          <cell r="D13">
            <v>120.6</v>
          </cell>
        </row>
        <row r="14">
          <cell r="D14">
            <v>121.3</v>
          </cell>
        </row>
        <row r="15">
          <cell r="D15">
            <v>57.5625</v>
          </cell>
        </row>
        <row r="16">
          <cell r="D16">
            <v>312.15333333333336</v>
          </cell>
        </row>
        <row r="17">
          <cell r="D17">
            <v>132.49333333333334</v>
          </cell>
        </row>
        <row r="18">
          <cell r="D18">
            <v>17.153333333333332</v>
          </cell>
        </row>
        <row r="19">
          <cell r="D19">
            <v>15.59</v>
          </cell>
        </row>
        <row r="20">
          <cell r="D20">
            <v>17.75</v>
          </cell>
        </row>
        <row r="21">
          <cell r="D21">
            <v>15.65</v>
          </cell>
        </row>
        <row r="22">
          <cell r="D22">
            <v>179.33333333333334</v>
          </cell>
        </row>
        <row r="23">
          <cell r="D23">
            <v>452.5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E22B-3837-444F-B446-5A33537361E7}">
  <dimension ref="B1:J53"/>
  <sheetViews>
    <sheetView tabSelected="1" workbookViewId="0">
      <selection activeCell="E12" sqref="E12"/>
    </sheetView>
  </sheetViews>
  <sheetFormatPr defaultColWidth="11.44140625" defaultRowHeight="14.4" x14ac:dyDescent="0.3"/>
  <cols>
    <col min="1" max="1" width="11.44140625" style="78"/>
    <col min="2" max="2" width="15.5546875" style="81" bestFit="1" customWidth="1"/>
    <col min="3" max="3" width="16.109375" style="78" customWidth="1"/>
    <col min="4" max="4" width="17.88671875" style="78" customWidth="1"/>
    <col min="5" max="5" width="17.44140625" style="78" customWidth="1"/>
    <col min="6" max="6" width="14.5546875" style="78" customWidth="1"/>
    <col min="7" max="7" width="13.109375" style="78" customWidth="1"/>
    <col min="8" max="8" width="23.44140625" style="78" bestFit="1" customWidth="1"/>
    <col min="9" max="9" width="20.44140625" style="78" bestFit="1" customWidth="1"/>
    <col min="10" max="16384" width="11.44140625" style="78"/>
  </cols>
  <sheetData>
    <row r="1" spans="2:9" ht="15" thickBot="1" x14ac:dyDescent="0.35"/>
    <row r="2" spans="2:9" ht="15" thickBot="1" x14ac:dyDescent="0.35">
      <c r="B2" s="209" t="s">
        <v>357</v>
      </c>
      <c r="C2" s="215"/>
      <c r="D2" s="215"/>
      <c r="E2" s="215"/>
      <c r="F2" s="215"/>
      <c r="G2" s="216"/>
      <c r="I2"/>
    </row>
    <row r="3" spans="2:9" s="79" customFormat="1" ht="43.8" thickBot="1" x14ac:dyDescent="0.35">
      <c r="B3" s="93" t="s">
        <v>319</v>
      </c>
      <c r="C3" s="91" t="s">
        <v>321</v>
      </c>
      <c r="D3" s="91" t="s">
        <v>346</v>
      </c>
      <c r="E3" s="91" t="s">
        <v>320</v>
      </c>
      <c r="F3" s="91" t="s">
        <v>387</v>
      </c>
      <c r="G3" s="92" t="s">
        <v>386</v>
      </c>
      <c r="I3"/>
    </row>
    <row r="4" spans="2:9" x14ac:dyDescent="0.3">
      <c r="B4" s="101" t="s">
        <v>328</v>
      </c>
      <c r="C4" s="85" t="s">
        <v>324</v>
      </c>
      <c r="D4" s="85" t="s">
        <v>342</v>
      </c>
      <c r="E4" s="102">
        <f>Abacate!E47</f>
        <v>19481.145000000004</v>
      </c>
      <c r="F4" s="85">
        <v>12</v>
      </c>
      <c r="G4" s="103" t="s">
        <v>390</v>
      </c>
      <c r="I4"/>
    </row>
    <row r="5" spans="2:9" x14ac:dyDescent="0.3">
      <c r="B5" s="96" t="s">
        <v>329</v>
      </c>
      <c r="C5" s="80" t="s">
        <v>325</v>
      </c>
      <c r="D5" s="80" t="s">
        <v>343</v>
      </c>
      <c r="E5" s="100">
        <f>'Abacate Irrigado '!E47</f>
        <v>22909.190000000002</v>
      </c>
      <c r="F5" s="80">
        <v>12</v>
      </c>
      <c r="G5" s="104" t="s">
        <v>390</v>
      </c>
      <c r="I5"/>
    </row>
    <row r="6" spans="2:9" x14ac:dyDescent="0.3">
      <c r="B6" s="96" t="s">
        <v>330</v>
      </c>
      <c r="C6" s="80" t="s">
        <v>325</v>
      </c>
      <c r="D6" s="80" t="s">
        <v>345</v>
      </c>
      <c r="E6" s="100">
        <f>Alho!E58</f>
        <v>146697.802</v>
      </c>
      <c r="F6" s="80">
        <v>12</v>
      </c>
      <c r="G6" s="104" t="s">
        <v>392</v>
      </c>
      <c r="I6"/>
    </row>
    <row r="7" spans="2:9" x14ac:dyDescent="0.3">
      <c r="B7" s="96" t="s">
        <v>341</v>
      </c>
      <c r="C7" s="80" t="s">
        <v>325</v>
      </c>
      <c r="D7" s="80" t="s">
        <v>356</v>
      </c>
      <c r="E7" s="100">
        <f>Batata!E39</f>
        <v>52355.4</v>
      </c>
      <c r="F7" s="80">
        <v>12</v>
      </c>
      <c r="G7" s="104" t="s">
        <v>390</v>
      </c>
      <c r="I7"/>
    </row>
    <row r="8" spans="2:9" x14ac:dyDescent="0.3">
      <c r="B8" s="96" t="s">
        <v>338</v>
      </c>
      <c r="C8" s="80" t="s">
        <v>325</v>
      </c>
      <c r="D8" s="80" t="s">
        <v>353</v>
      </c>
      <c r="E8" s="100">
        <f>Beterraba!E46</f>
        <v>43071.914666666664</v>
      </c>
      <c r="F8" s="80">
        <v>12</v>
      </c>
      <c r="G8" s="104" t="s">
        <v>390</v>
      </c>
      <c r="I8"/>
    </row>
    <row r="9" spans="2:9" x14ac:dyDescent="0.3">
      <c r="B9" s="96" t="s">
        <v>322</v>
      </c>
      <c r="C9" s="80" t="s">
        <v>323</v>
      </c>
      <c r="D9" s="80" t="s">
        <v>326</v>
      </c>
      <c r="E9" s="100">
        <f>'Café-Baixa'!E45</f>
        <v>12509.631666666666</v>
      </c>
      <c r="F9" s="80">
        <v>14</v>
      </c>
      <c r="G9" s="104" t="s">
        <v>391</v>
      </c>
      <c r="I9"/>
    </row>
    <row r="10" spans="2:9" x14ac:dyDescent="0.3">
      <c r="B10" s="96" t="s">
        <v>322</v>
      </c>
      <c r="C10" s="80" t="s">
        <v>324</v>
      </c>
      <c r="D10" s="80" t="s">
        <v>327</v>
      </c>
      <c r="E10" s="100">
        <f>'Café-Média'!E45</f>
        <v>14197.419916666668</v>
      </c>
      <c r="F10" s="80">
        <v>14</v>
      </c>
      <c r="G10" s="104" t="s">
        <v>391</v>
      </c>
      <c r="I10"/>
    </row>
    <row r="11" spans="2:9" x14ac:dyDescent="0.3">
      <c r="B11" s="96" t="s">
        <v>322</v>
      </c>
      <c r="C11" s="80" t="s">
        <v>325</v>
      </c>
      <c r="D11" s="80" t="s">
        <v>344</v>
      </c>
      <c r="E11" s="100">
        <f>'Café-Alta'!E48</f>
        <v>18207.213250000001</v>
      </c>
      <c r="F11" s="80">
        <v>14</v>
      </c>
      <c r="G11" s="104" t="s">
        <v>391</v>
      </c>
      <c r="I11"/>
    </row>
    <row r="12" spans="2:9" x14ac:dyDescent="0.3">
      <c r="B12" s="96" t="s">
        <v>335</v>
      </c>
      <c r="C12" s="80" t="s">
        <v>325</v>
      </c>
      <c r="D12" s="80" t="s">
        <v>353</v>
      </c>
      <c r="E12" s="100">
        <f>Cebola!E51</f>
        <v>63091.55</v>
      </c>
      <c r="F12" s="80">
        <v>12</v>
      </c>
      <c r="G12" s="104" t="s">
        <v>390</v>
      </c>
      <c r="I12"/>
    </row>
    <row r="13" spans="2:9" x14ac:dyDescent="0.3">
      <c r="B13" s="96" t="s">
        <v>331</v>
      </c>
      <c r="C13" s="80" t="s">
        <v>325</v>
      </c>
      <c r="D13" s="80" t="s">
        <v>347</v>
      </c>
      <c r="E13" s="100">
        <f>'Cenoura Inverno'!B66</f>
        <v>38194.826666666668</v>
      </c>
      <c r="F13" s="80">
        <v>12</v>
      </c>
      <c r="G13" s="104" t="s">
        <v>390</v>
      </c>
      <c r="I13"/>
    </row>
    <row r="14" spans="2:9" x14ac:dyDescent="0.3">
      <c r="B14" s="96" t="s">
        <v>332</v>
      </c>
      <c r="C14" s="80" t="s">
        <v>325</v>
      </c>
      <c r="D14" s="80" t="s">
        <v>348</v>
      </c>
      <c r="E14" s="100">
        <f>'Cenoura Verão'!E56</f>
        <v>38194.826666666668</v>
      </c>
      <c r="F14" s="80">
        <v>12</v>
      </c>
      <c r="G14" s="104" t="s">
        <v>390</v>
      </c>
      <c r="I14"/>
    </row>
    <row r="15" spans="2:9" x14ac:dyDescent="0.3">
      <c r="B15" s="96" t="s">
        <v>336</v>
      </c>
      <c r="C15" s="80" t="s">
        <v>325</v>
      </c>
      <c r="D15" s="80" t="s">
        <v>354</v>
      </c>
      <c r="E15" s="100">
        <f>Feijão!E41</f>
        <v>6925.93</v>
      </c>
      <c r="F15" s="80" t="s">
        <v>388</v>
      </c>
      <c r="G15" s="104" t="s">
        <v>390</v>
      </c>
      <c r="I15"/>
    </row>
    <row r="16" spans="2:9" x14ac:dyDescent="0.3">
      <c r="B16" s="96" t="s">
        <v>333</v>
      </c>
      <c r="C16" s="80" t="s">
        <v>323</v>
      </c>
      <c r="D16" s="80" t="s">
        <v>349</v>
      </c>
      <c r="E16" s="100">
        <f>'Milho-Baixa'!E48</f>
        <v>4332.4613333333336</v>
      </c>
      <c r="F16" s="80" t="s">
        <v>388</v>
      </c>
      <c r="G16" s="104" t="s">
        <v>390</v>
      </c>
      <c r="H16" s="136"/>
      <c r="I16"/>
    </row>
    <row r="17" spans="2:9" x14ac:dyDescent="0.3">
      <c r="B17" s="96" t="s">
        <v>333</v>
      </c>
      <c r="C17" s="80" t="s">
        <v>324</v>
      </c>
      <c r="D17" s="80" t="s">
        <v>350</v>
      </c>
      <c r="E17" s="100">
        <f>'Milho-Média'!E49</f>
        <v>5081.7280000000001</v>
      </c>
      <c r="F17" s="80" t="s">
        <v>388</v>
      </c>
      <c r="G17" s="104" t="s">
        <v>390</v>
      </c>
      <c r="H17" s="136"/>
      <c r="I17"/>
    </row>
    <row r="18" spans="2:9" x14ac:dyDescent="0.3">
      <c r="B18" s="96" t="s">
        <v>333</v>
      </c>
      <c r="C18" s="80" t="s">
        <v>325</v>
      </c>
      <c r="D18" s="80" t="s">
        <v>351</v>
      </c>
      <c r="E18" s="100">
        <f>'Milho-Alta'!E50</f>
        <v>6082.3061666666672</v>
      </c>
      <c r="F18" s="80" t="s">
        <v>388</v>
      </c>
      <c r="G18" s="104" t="s">
        <v>390</v>
      </c>
      <c r="H18" s="136"/>
      <c r="I18"/>
    </row>
    <row r="19" spans="2:9" x14ac:dyDescent="0.3">
      <c r="B19" s="96" t="s">
        <v>404</v>
      </c>
      <c r="C19" s="80" t="s">
        <v>323</v>
      </c>
      <c r="D19" s="80" t="s">
        <v>405</v>
      </c>
      <c r="E19" s="100">
        <f>'Milho Silagem'!E35</f>
        <v>7152.0924999999997</v>
      </c>
      <c r="F19" s="80">
        <v>12</v>
      </c>
      <c r="G19" s="104" t="s">
        <v>390</v>
      </c>
      <c r="H19" s="136"/>
      <c r="I19"/>
    </row>
    <row r="20" spans="2:9" x14ac:dyDescent="0.3">
      <c r="B20" s="96" t="s">
        <v>339</v>
      </c>
      <c r="C20" s="80" t="s">
        <v>325</v>
      </c>
      <c r="D20" s="80" t="s">
        <v>353</v>
      </c>
      <c r="E20" s="100">
        <f>Repolho!E47</f>
        <v>61963.136333333328</v>
      </c>
      <c r="F20" s="80">
        <v>12</v>
      </c>
      <c r="G20" s="104" t="s">
        <v>390</v>
      </c>
      <c r="H20" s="136"/>
      <c r="I20"/>
    </row>
    <row r="21" spans="2:9" x14ac:dyDescent="0.3">
      <c r="B21" s="96" t="s">
        <v>334</v>
      </c>
      <c r="C21" s="80" t="s">
        <v>325</v>
      </c>
      <c r="D21" s="80" t="s">
        <v>352</v>
      </c>
      <c r="E21" s="100">
        <f>Soja!E62</f>
        <v>6966.6939833333336</v>
      </c>
      <c r="F21" s="80">
        <v>12</v>
      </c>
      <c r="G21" s="104" t="s">
        <v>390</v>
      </c>
      <c r="H21" s="136"/>
      <c r="I21"/>
    </row>
    <row r="22" spans="2:9" x14ac:dyDescent="0.3">
      <c r="B22" s="96" t="s">
        <v>340</v>
      </c>
      <c r="C22" s="119" t="s">
        <v>325</v>
      </c>
      <c r="D22" s="119" t="s">
        <v>355</v>
      </c>
      <c r="E22" s="100">
        <f>'Sorgo '!E42</f>
        <v>5770.5126500000006</v>
      </c>
      <c r="F22" s="80">
        <v>12</v>
      </c>
      <c r="G22" s="104" t="s">
        <v>390</v>
      </c>
      <c r="H22" s="136"/>
      <c r="I22"/>
    </row>
    <row r="23" spans="2:9" x14ac:dyDescent="0.3">
      <c r="B23" s="122" t="s">
        <v>406</v>
      </c>
      <c r="C23" s="123" t="s">
        <v>324</v>
      </c>
      <c r="D23" s="123" t="s">
        <v>476</v>
      </c>
      <c r="E23" s="100">
        <f>'Sorgo Forrageiro'!E42</f>
        <v>5770.5126500000006</v>
      </c>
      <c r="F23" s="124">
        <v>12</v>
      </c>
      <c r="G23" s="125" t="s">
        <v>390</v>
      </c>
      <c r="H23" s="136"/>
      <c r="I23"/>
    </row>
    <row r="24" spans="2:9" x14ac:dyDescent="0.3">
      <c r="B24" s="122" t="s">
        <v>473</v>
      </c>
      <c r="C24" s="123" t="s">
        <v>324</v>
      </c>
      <c r="D24" s="123" t="s">
        <v>477</v>
      </c>
      <c r="E24" s="162">
        <f>Banana!E41</f>
        <v>23410.708333333336</v>
      </c>
      <c r="F24" s="124">
        <v>12</v>
      </c>
      <c r="G24" s="125" t="s">
        <v>390</v>
      </c>
      <c r="H24" s="136"/>
      <c r="I24"/>
    </row>
    <row r="25" spans="2:9" x14ac:dyDescent="0.3">
      <c r="B25" s="122" t="s">
        <v>474</v>
      </c>
      <c r="C25" s="123" t="s">
        <v>324</v>
      </c>
      <c r="D25" s="123" t="s">
        <v>356</v>
      </c>
      <c r="E25" s="162">
        <f>'Cana de Açúcar'!E39</f>
        <v>3203.17515</v>
      </c>
      <c r="F25" s="124">
        <v>12</v>
      </c>
      <c r="G25" s="125" t="s">
        <v>390</v>
      </c>
      <c r="H25" s="136"/>
      <c r="I25"/>
    </row>
    <row r="26" spans="2:9" x14ac:dyDescent="0.3">
      <c r="B26" s="122" t="s">
        <v>475</v>
      </c>
      <c r="C26" s="123" t="s">
        <v>324</v>
      </c>
      <c r="D26" s="123" t="s">
        <v>478</v>
      </c>
      <c r="E26" s="162">
        <f>Abóbora!E48</f>
        <v>15222.886399999999</v>
      </c>
      <c r="F26" s="124">
        <v>12</v>
      </c>
      <c r="G26" s="125" t="s">
        <v>390</v>
      </c>
      <c r="H26" s="136"/>
      <c r="I26"/>
    </row>
    <row r="27" spans="2:9" x14ac:dyDescent="0.3">
      <c r="B27" s="96" t="s">
        <v>337</v>
      </c>
      <c r="C27" s="80" t="s">
        <v>325</v>
      </c>
      <c r="D27" s="80" t="s">
        <v>355</v>
      </c>
      <c r="E27" s="100">
        <f>Trigo!E39</f>
        <v>3447.835</v>
      </c>
      <c r="F27" s="80">
        <v>12</v>
      </c>
      <c r="G27" s="104" t="s">
        <v>390</v>
      </c>
      <c r="H27" s="136"/>
      <c r="I27"/>
    </row>
    <row r="28" spans="2:9" x14ac:dyDescent="0.3">
      <c r="B28" s="96" t="s">
        <v>596</v>
      </c>
      <c r="C28" s="80" t="s">
        <v>325</v>
      </c>
      <c r="D28" s="199" t="s">
        <v>599</v>
      </c>
      <c r="E28" s="200">
        <f>Manga!E56</f>
        <v>25563.162</v>
      </c>
      <c r="F28" s="201">
        <v>12</v>
      </c>
      <c r="G28" s="104" t="s">
        <v>390</v>
      </c>
      <c r="H28" s="136"/>
      <c r="I28"/>
    </row>
    <row r="29" spans="2:9" x14ac:dyDescent="0.3">
      <c r="B29" s="96" t="s">
        <v>597</v>
      </c>
      <c r="C29" s="80" t="s">
        <v>325</v>
      </c>
      <c r="D29" s="123" t="s">
        <v>348</v>
      </c>
      <c r="E29" s="162">
        <f>Uva!E62</f>
        <v>92746.464999999997</v>
      </c>
      <c r="F29" s="124">
        <v>12</v>
      </c>
      <c r="G29" s="104" t="s">
        <v>390</v>
      </c>
      <c r="H29" s="136"/>
      <c r="I29"/>
    </row>
    <row r="30" spans="2:9" ht="15" thickBot="1" x14ac:dyDescent="0.35">
      <c r="B30" s="96" t="s">
        <v>598</v>
      </c>
      <c r="C30" s="87" t="s">
        <v>325</v>
      </c>
      <c r="D30" s="87" t="s">
        <v>600</v>
      </c>
      <c r="E30" s="105">
        <f>Laranja!E52</f>
        <v>19090.753333333334</v>
      </c>
      <c r="F30" s="87">
        <v>12</v>
      </c>
      <c r="G30" s="106" t="s">
        <v>390</v>
      </c>
      <c r="I30"/>
    </row>
    <row r="31" spans="2:9" ht="15" thickBot="1" x14ac:dyDescent="0.35">
      <c r="B31" s="217" t="s">
        <v>389</v>
      </c>
      <c r="C31" s="218"/>
      <c r="D31" s="218"/>
      <c r="E31" s="218"/>
      <c r="F31" s="218"/>
      <c r="G31" s="219"/>
      <c r="I31"/>
    </row>
    <row r="32" spans="2:9" ht="15" thickBot="1" x14ac:dyDescent="0.35">
      <c r="I32"/>
    </row>
    <row r="33" spans="2:9" ht="15" thickBot="1" x14ac:dyDescent="0.35">
      <c r="B33" s="220" t="s">
        <v>382</v>
      </c>
      <c r="C33" s="221"/>
      <c r="D33" s="221"/>
      <c r="E33" s="221"/>
      <c r="F33" s="221"/>
      <c r="G33" s="221"/>
      <c r="H33" s="222"/>
      <c r="I33"/>
    </row>
    <row r="34" spans="2:9" ht="43.8" thickBot="1" x14ac:dyDescent="0.35">
      <c r="B34" s="93" t="s">
        <v>358</v>
      </c>
      <c r="C34" s="91" t="s">
        <v>365</v>
      </c>
      <c r="D34" s="91" t="s">
        <v>359</v>
      </c>
      <c r="E34" s="110" t="s">
        <v>396</v>
      </c>
      <c r="F34" s="110" t="s">
        <v>367</v>
      </c>
      <c r="G34" s="91" t="s">
        <v>387</v>
      </c>
      <c r="H34" s="92" t="s">
        <v>376</v>
      </c>
      <c r="I34"/>
    </row>
    <row r="35" spans="2:9" x14ac:dyDescent="0.3">
      <c r="B35" s="209" t="s">
        <v>360</v>
      </c>
      <c r="C35" s="84" t="s">
        <v>366</v>
      </c>
      <c r="D35" s="85" t="s">
        <v>363</v>
      </c>
      <c r="E35" s="111">
        <v>1</v>
      </c>
      <c r="F35" s="114">
        <v>12</v>
      </c>
      <c r="G35" s="85">
        <v>12</v>
      </c>
      <c r="H35" s="202">
        <f>'Cria Extensivo'!E22</f>
        <v>744</v>
      </c>
      <c r="I35"/>
    </row>
    <row r="36" spans="2:9" x14ac:dyDescent="0.3">
      <c r="B36" s="210"/>
      <c r="C36" s="83" t="s">
        <v>366</v>
      </c>
      <c r="D36" s="80" t="s">
        <v>364</v>
      </c>
      <c r="E36" s="112">
        <v>2</v>
      </c>
      <c r="F36" s="115">
        <v>12</v>
      </c>
      <c r="G36" s="80">
        <v>12</v>
      </c>
      <c r="H36" s="203">
        <f>'Cria Semi Intensivo'!E22</f>
        <v>918.5</v>
      </c>
      <c r="I36"/>
    </row>
    <row r="37" spans="2:9" ht="15" thickBot="1" x14ac:dyDescent="0.35">
      <c r="B37" s="210"/>
      <c r="C37" s="83" t="s">
        <v>366</v>
      </c>
      <c r="D37" s="80" t="s">
        <v>373</v>
      </c>
      <c r="E37" s="112">
        <v>2</v>
      </c>
      <c r="F37" s="115">
        <v>12</v>
      </c>
      <c r="G37" s="80">
        <v>12</v>
      </c>
      <c r="H37" s="203">
        <f>'Cria Intensivo'!E22</f>
        <v>1196</v>
      </c>
      <c r="I37"/>
    </row>
    <row r="38" spans="2:9" x14ac:dyDescent="0.3">
      <c r="B38" s="211" t="s">
        <v>361</v>
      </c>
      <c r="C38" s="84" t="s">
        <v>369</v>
      </c>
      <c r="D38" s="85" t="s">
        <v>363</v>
      </c>
      <c r="E38" s="111" t="s">
        <v>379</v>
      </c>
      <c r="F38" s="114">
        <v>12</v>
      </c>
      <c r="G38" s="85">
        <v>12</v>
      </c>
      <c r="H38" s="204">
        <f>'Recria Extensivo'!E22</f>
        <v>532</v>
      </c>
      <c r="I38"/>
    </row>
    <row r="39" spans="2:9" x14ac:dyDescent="0.3">
      <c r="B39" s="212"/>
      <c r="C39" s="83" t="s">
        <v>369</v>
      </c>
      <c r="D39" s="80" t="s">
        <v>364</v>
      </c>
      <c r="E39" s="112" t="s">
        <v>384</v>
      </c>
      <c r="F39" s="115">
        <v>12</v>
      </c>
      <c r="G39" s="80">
        <v>12</v>
      </c>
      <c r="H39" s="203">
        <f>'Cria Semi Intensivo'!E22</f>
        <v>918.5</v>
      </c>
      <c r="I39"/>
    </row>
    <row r="40" spans="2:9" ht="15" thickBot="1" x14ac:dyDescent="0.35">
      <c r="B40" s="213"/>
      <c r="C40" s="86" t="s">
        <v>370</v>
      </c>
      <c r="D40" s="87" t="s">
        <v>373</v>
      </c>
      <c r="E40" s="113" t="s">
        <v>385</v>
      </c>
      <c r="F40" s="116">
        <v>12</v>
      </c>
      <c r="G40" s="87" t="s">
        <v>393</v>
      </c>
      <c r="H40" s="205">
        <f>'Recria Intensivo'!E22</f>
        <v>989</v>
      </c>
      <c r="I40"/>
    </row>
    <row r="41" spans="2:9" x14ac:dyDescent="0.3">
      <c r="B41" s="209" t="s">
        <v>362</v>
      </c>
      <c r="C41" s="84" t="s">
        <v>368</v>
      </c>
      <c r="D41" s="85" t="s">
        <v>363</v>
      </c>
      <c r="E41" s="111" t="s">
        <v>378</v>
      </c>
      <c r="F41" s="114">
        <v>12</v>
      </c>
      <c r="G41" s="85">
        <v>12</v>
      </c>
      <c r="H41" s="204">
        <f>'Engorda Extensivo'!E21</f>
        <v>851</v>
      </c>
      <c r="I41"/>
    </row>
    <row r="42" spans="2:9" x14ac:dyDescent="0.3">
      <c r="B42" s="210"/>
      <c r="C42" s="83" t="s">
        <v>372</v>
      </c>
      <c r="D42" s="80" t="s">
        <v>364</v>
      </c>
      <c r="E42" s="112" t="s">
        <v>384</v>
      </c>
      <c r="F42" s="115">
        <v>12</v>
      </c>
      <c r="G42" s="80" t="s">
        <v>393</v>
      </c>
      <c r="H42" s="203">
        <f>'Recria Semi Intensivo'!E22</f>
        <v>776</v>
      </c>
      <c r="I42"/>
    </row>
    <row r="43" spans="2:9" ht="15" thickBot="1" x14ac:dyDescent="0.35">
      <c r="B43" s="214"/>
      <c r="C43" s="86" t="s">
        <v>371</v>
      </c>
      <c r="D43" s="87" t="s">
        <v>373</v>
      </c>
      <c r="E43" s="113" t="s">
        <v>385</v>
      </c>
      <c r="F43" s="116">
        <v>12</v>
      </c>
      <c r="G43" s="87" t="s">
        <v>394</v>
      </c>
      <c r="H43" s="205">
        <f>'Recria Intensivo'!E22</f>
        <v>989</v>
      </c>
      <c r="I43"/>
    </row>
    <row r="44" spans="2:9" s="109" customFormat="1" ht="36.75" customHeight="1" thickBot="1" x14ac:dyDescent="0.35">
      <c r="B44" s="223" t="s">
        <v>395</v>
      </c>
      <c r="C44" s="224"/>
      <c r="D44" s="224"/>
      <c r="E44" s="224"/>
      <c r="F44" s="224"/>
      <c r="G44" s="224"/>
      <c r="H44" s="225"/>
      <c r="I44"/>
    </row>
    <row r="45" spans="2:9" s="109" customFormat="1" ht="25.5" customHeight="1" thickBot="1" x14ac:dyDescent="0.35">
      <c r="B45" s="88" t="s">
        <v>472</v>
      </c>
      <c r="C45" s="160"/>
      <c r="D45" s="160"/>
      <c r="E45" s="160"/>
      <c r="F45" s="160"/>
      <c r="G45" s="160"/>
      <c r="H45" s="161">
        <f>Equinos!E21</f>
        <v>10921.5</v>
      </c>
      <c r="I45"/>
    </row>
    <row r="46" spans="2:9" ht="15" thickBot="1" x14ac:dyDescent="0.35">
      <c r="I46"/>
    </row>
    <row r="47" spans="2:9" ht="15" thickBot="1" x14ac:dyDescent="0.35">
      <c r="B47" s="220" t="s">
        <v>374</v>
      </c>
      <c r="C47" s="221"/>
      <c r="D47" s="221"/>
      <c r="E47" s="221"/>
      <c r="F47" s="222"/>
      <c r="I47"/>
    </row>
    <row r="48" spans="2:9" ht="43.8" thickBot="1" x14ac:dyDescent="0.35">
      <c r="B48" s="88" t="s">
        <v>375</v>
      </c>
      <c r="C48" s="89" t="s">
        <v>397</v>
      </c>
      <c r="D48" s="89" t="s">
        <v>377</v>
      </c>
      <c r="E48" s="89" t="s">
        <v>387</v>
      </c>
      <c r="F48" s="90" t="s">
        <v>376</v>
      </c>
      <c r="G48" s="82"/>
      <c r="H48" s="82"/>
      <c r="I48"/>
    </row>
    <row r="49" spans="2:10" x14ac:dyDescent="0.3">
      <c r="B49" s="94" t="s">
        <v>363</v>
      </c>
      <c r="C49" s="80" t="s">
        <v>601</v>
      </c>
      <c r="D49" s="80" t="s">
        <v>380</v>
      </c>
      <c r="E49" s="107">
        <v>12</v>
      </c>
      <c r="F49" s="97">
        <f>'Leite Extensivo'!E27</f>
        <v>8711.6</v>
      </c>
      <c r="H49" s="99"/>
      <c r="I49"/>
      <c r="J49" s="99"/>
    </row>
    <row r="50" spans="2:10" ht="15" thickBot="1" x14ac:dyDescent="0.35">
      <c r="B50" s="94" t="s">
        <v>364</v>
      </c>
      <c r="C50" s="87" t="s">
        <v>602</v>
      </c>
      <c r="D50" s="87" t="s">
        <v>381</v>
      </c>
      <c r="E50" s="108">
        <v>12</v>
      </c>
      <c r="F50" s="98">
        <f>'Leite - Semi-intensivo '!E30</f>
        <v>12365</v>
      </c>
      <c r="H50" s="99"/>
      <c r="I50"/>
      <c r="J50" s="99"/>
    </row>
    <row r="51" spans="2:10" ht="15" thickBot="1" x14ac:dyDescent="0.35">
      <c r="B51" s="95" t="s">
        <v>373</v>
      </c>
      <c r="C51" s="87" t="s">
        <v>383</v>
      </c>
      <c r="D51" s="87" t="s">
        <v>603</v>
      </c>
      <c r="E51" s="108">
        <v>12</v>
      </c>
      <c r="F51" s="98">
        <f>'Leite - Intensivo'!E30</f>
        <v>14735.25</v>
      </c>
      <c r="H51" s="99"/>
      <c r="I51"/>
      <c r="J51" s="99"/>
    </row>
    <row r="52" spans="2:10" ht="15" thickBot="1" x14ac:dyDescent="0.35">
      <c r="B52" s="206" t="s">
        <v>398</v>
      </c>
      <c r="C52" s="207"/>
      <c r="D52" s="207"/>
      <c r="E52" s="207"/>
      <c r="F52" s="208"/>
      <c r="I52"/>
    </row>
    <row r="53" spans="2:10" x14ac:dyDescent="0.3">
      <c r="B53"/>
      <c r="C53"/>
      <c r="D53"/>
      <c r="E53"/>
      <c r="F53"/>
      <c r="G53"/>
      <c r="H53"/>
      <c r="I53"/>
    </row>
  </sheetData>
  <mergeCells count="9">
    <mergeCell ref="B52:F52"/>
    <mergeCell ref="B35:B37"/>
    <mergeCell ref="B38:B40"/>
    <mergeCell ref="B41:B43"/>
    <mergeCell ref="B2:G2"/>
    <mergeCell ref="B31:G31"/>
    <mergeCell ref="B47:F47"/>
    <mergeCell ref="B33:H33"/>
    <mergeCell ref="B44:H44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780-2366-4BD4-BFE6-CB451E12FDBE}">
  <dimension ref="A1:E74"/>
  <sheetViews>
    <sheetView topLeftCell="A46" workbookViewId="0">
      <selection activeCell="J11" sqref="J11"/>
    </sheetView>
  </sheetViews>
  <sheetFormatPr defaultRowHeight="14.4" x14ac:dyDescent="0.3"/>
  <cols>
    <col min="1" max="1" width="28.5546875" customWidth="1"/>
    <col min="2" max="2" width="14.33203125" bestFit="1" customWidth="1"/>
    <col min="3" max="3" width="18.88671875" bestFit="1" customWidth="1"/>
    <col min="4" max="4" width="15.33203125" customWidth="1"/>
    <col min="5" max="5" width="15.886718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8.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70</v>
      </c>
      <c r="B3" s="283"/>
      <c r="C3" s="241" t="s">
        <v>265</v>
      </c>
      <c r="D3" s="242"/>
      <c r="E3" s="243"/>
    </row>
    <row r="4" spans="1:5" ht="15.6" x14ac:dyDescent="0.3">
      <c r="A4" s="284" t="s">
        <v>66</v>
      </c>
      <c r="B4" s="284"/>
      <c r="C4" s="241" t="s">
        <v>266</v>
      </c>
      <c r="D4" s="242"/>
      <c r="E4" s="243"/>
    </row>
    <row r="5" spans="1:5" ht="15.6" x14ac:dyDescent="0.3">
      <c r="A5" s="240" t="s">
        <v>498</v>
      </c>
      <c r="B5" s="240"/>
      <c r="C5" s="241" t="s">
        <v>72</v>
      </c>
      <c r="D5" s="242"/>
      <c r="E5" s="243"/>
    </row>
    <row r="6" spans="1:5" ht="15.6" x14ac:dyDescent="0.3">
      <c r="A6" s="252" t="s">
        <v>529</v>
      </c>
      <c r="B6" s="277"/>
      <c r="C6" s="241" t="s">
        <v>268</v>
      </c>
      <c r="D6" s="242"/>
      <c r="E6" s="243"/>
    </row>
    <row r="7" spans="1:5" x14ac:dyDescent="0.3">
      <c r="A7" s="246" t="s">
        <v>453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75</v>
      </c>
      <c r="B11" s="20" t="s">
        <v>14</v>
      </c>
      <c r="C11" s="34">
        <v>3</v>
      </c>
      <c r="D11" s="22">
        <v>3100</v>
      </c>
      <c r="E11" s="22">
        <f>C11*D11</f>
        <v>9300</v>
      </c>
    </row>
    <row r="12" spans="1:5" x14ac:dyDescent="0.3">
      <c r="A12" s="20" t="s">
        <v>76</v>
      </c>
      <c r="B12" s="20" t="s">
        <v>14</v>
      </c>
      <c r="C12" s="20">
        <v>4</v>
      </c>
      <c r="D12" s="22">
        <v>230</v>
      </c>
      <c r="E12" s="22">
        <f>C12*D12</f>
        <v>920</v>
      </c>
    </row>
    <row r="13" spans="1:5" x14ac:dyDescent="0.3">
      <c r="A13" s="20" t="s">
        <v>77</v>
      </c>
      <c r="B13" s="20" t="s">
        <v>14</v>
      </c>
      <c r="C13" s="20">
        <v>3</v>
      </c>
      <c r="D13" s="22">
        <v>2150</v>
      </c>
      <c r="E13" s="22">
        <f>C13*D13</f>
        <v>6450</v>
      </c>
    </row>
    <row r="14" spans="1:5" x14ac:dyDescent="0.3">
      <c r="A14" s="20" t="s">
        <v>67</v>
      </c>
      <c r="B14" s="20" t="s">
        <v>14</v>
      </c>
      <c r="C14" s="20">
        <v>10</v>
      </c>
      <c r="D14" s="22">
        <v>500</v>
      </c>
      <c r="E14" s="22">
        <f>C14*D14</f>
        <v>5000</v>
      </c>
    </row>
    <row r="15" spans="1:5" x14ac:dyDescent="0.3">
      <c r="A15" s="20" t="s">
        <v>78</v>
      </c>
      <c r="B15" s="20" t="s">
        <v>79</v>
      </c>
      <c r="C15" s="20">
        <v>2500</v>
      </c>
      <c r="D15" s="22">
        <v>15.6</v>
      </c>
      <c r="E15" s="22">
        <f>C15*D15</f>
        <v>39000</v>
      </c>
    </row>
    <row r="16" spans="1:5" x14ac:dyDescent="0.3">
      <c r="A16" s="3" t="s">
        <v>36</v>
      </c>
      <c r="B16" s="35"/>
      <c r="C16" s="36"/>
      <c r="D16" s="36"/>
      <c r="E16" s="4">
        <f>SUM(E11:E15)</f>
        <v>60670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20" t="s">
        <v>81</v>
      </c>
      <c r="B18" s="20" t="s">
        <v>82</v>
      </c>
      <c r="C18" s="138">
        <v>6</v>
      </c>
      <c r="D18" s="27">
        <v>130</v>
      </c>
      <c r="E18" s="27">
        <f t="shared" ref="E18:E24" si="0">C18*D18</f>
        <v>780</v>
      </c>
    </row>
    <row r="19" spans="1:5" x14ac:dyDescent="0.3">
      <c r="A19" s="20" t="s">
        <v>83</v>
      </c>
      <c r="B19" s="20" t="s">
        <v>48</v>
      </c>
      <c r="C19" s="138">
        <v>70</v>
      </c>
      <c r="D19" s="27">
        <v>120</v>
      </c>
      <c r="E19" s="27">
        <f t="shared" si="0"/>
        <v>8400</v>
      </c>
    </row>
    <row r="20" spans="1:5" x14ac:dyDescent="0.3">
      <c r="A20" s="38" t="s">
        <v>84</v>
      </c>
      <c r="B20" s="38" t="s">
        <v>82</v>
      </c>
      <c r="C20" s="39">
        <v>6</v>
      </c>
      <c r="D20" s="40">
        <v>130</v>
      </c>
      <c r="E20" s="27">
        <f t="shared" si="0"/>
        <v>780</v>
      </c>
    </row>
    <row r="21" spans="1:5" x14ac:dyDescent="0.3">
      <c r="A21" s="38" t="s">
        <v>85</v>
      </c>
      <c r="B21" s="20" t="s">
        <v>48</v>
      </c>
      <c r="C21" s="39">
        <v>80</v>
      </c>
      <c r="D21" s="40">
        <v>120</v>
      </c>
      <c r="E21" s="27">
        <f>C21*D21</f>
        <v>9600</v>
      </c>
    </row>
    <row r="22" spans="1:5" x14ac:dyDescent="0.3">
      <c r="A22" s="20" t="s">
        <v>86</v>
      </c>
      <c r="B22" s="20" t="s">
        <v>48</v>
      </c>
      <c r="C22" s="138">
        <v>50</v>
      </c>
      <c r="D22" s="27">
        <v>120</v>
      </c>
      <c r="E22" s="27">
        <f t="shared" si="0"/>
        <v>6000</v>
      </c>
    </row>
    <row r="23" spans="1:5" x14ac:dyDescent="0.3">
      <c r="A23" s="38" t="s">
        <v>87</v>
      </c>
      <c r="B23" s="38" t="s">
        <v>82</v>
      </c>
      <c r="C23" s="39">
        <v>10</v>
      </c>
      <c r="D23" s="40">
        <v>120</v>
      </c>
      <c r="E23" s="27">
        <f t="shared" si="0"/>
        <v>1200</v>
      </c>
    </row>
    <row r="24" spans="1:5" x14ac:dyDescent="0.3">
      <c r="A24" s="20" t="s">
        <v>88</v>
      </c>
      <c r="B24" s="20" t="s">
        <v>89</v>
      </c>
      <c r="C24" s="138">
        <v>10</v>
      </c>
      <c r="D24" s="27">
        <v>1170</v>
      </c>
      <c r="E24" s="27">
        <f t="shared" si="0"/>
        <v>11700</v>
      </c>
    </row>
    <row r="25" spans="1:5" x14ac:dyDescent="0.3">
      <c r="A25" s="3" t="s">
        <v>45</v>
      </c>
      <c r="B25" s="35"/>
      <c r="C25" s="36"/>
      <c r="D25" s="36"/>
      <c r="E25" s="4">
        <f>SUM(E18:E24)</f>
        <v>38460</v>
      </c>
    </row>
    <row r="26" spans="1:5" x14ac:dyDescent="0.3">
      <c r="A26" s="26" t="s">
        <v>90</v>
      </c>
      <c r="B26" s="26"/>
      <c r="C26" s="37"/>
      <c r="D26" s="26"/>
      <c r="E26" s="5"/>
    </row>
    <row r="27" spans="1:5" x14ac:dyDescent="0.3">
      <c r="A27" s="20" t="s">
        <v>91</v>
      </c>
      <c r="B27" s="20" t="s">
        <v>79</v>
      </c>
      <c r="C27" s="138">
        <v>25</v>
      </c>
      <c r="D27" s="27">
        <v>7.05</v>
      </c>
      <c r="E27" s="27">
        <f>C27*D27</f>
        <v>176.25</v>
      </c>
    </row>
    <row r="28" spans="1:5" x14ac:dyDescent="0.3">
      <c r="A28" s="20" t="s">
        <v>32</v>
      </c>
      <c r="B28" s="20" t="s">
        <v>79</v>
      </c>
      <c r="C28" s="138">
        <v>6</v>
      </c>
      <c r="D28" s="27">
        <v>0</v>
      </c>
      <c r="E28" s="27">
        <f t="shared" ref="E28:E39" si="1">C28*D28</f>
        <v>0</v>
      </c>
    </row>
    <row r="29" spans="1:5" x14ac:dyDescent="0.3">
      <c r="A29" s="20" t="s">
        <v>33</v>
      </c>
      <c r="B29" s="20" t="s">
        <v>92</v>
      </c>
      <c r="C29" s="138">
        <v>3</v>
      </c>
      <c r="D29" s="27">
        <v>17.899999999999999</v>
      </c>
      <c r="E29" s="27">
        <f t="shared" si="1"/>
        <v>53.699999999999996</v>
      </c>
    </row>
    <row r="30" spans="1:5" x14ac:dyDescent="0.3">
      <c r="A30" s="20" t="s">
        <v>34</v>
      </c>
      <c r="B30" s="20" t="s">
        <v>92</v>
      </c>
      <c r="C30" s="138">
        <v>1.2</v>
      </c>
      <c r="D30" s="27">
        <v>15</v>
      </c>
      <c r="E30" s="27">
        <f t="shared" si="1"/>
        <v>18</v>
      </c>
    </row>
    <row r="31" spans="1:5" x14ac:dyDescent="0.3">
      <c r="A31" s="20" t="s">
        <v>93</v>
      </c>
      <c r="B31" s="20" t="s">
        <v>14</v>
      </c>
      <c r="C31" s="138">
        <v>1</v>
      </c>
      <c r="D31" s="27">
        <v>1600</v>
      </c>
      <c r="E31" s="27">
        <f t="shared" si="1"/>
        <v>1600</v>
      </c>
    </row>
    <row r="32" spans="1:5" x14ac:dyDescent="0.3">
      <c r="A32" s="20" t="s">
        <v>94</v>
      </c>
      <c r="B32" s="20" t="s">
        <v>14</v>
      </c>
      <c r="C32" s="138">
        <v>1.6</v>
      </c>
      <c r="D32" s="27">
        <v>4160</v>
      </c>
      <c r="E32" s="27">
        <f t="shared" si="1"/>
        <v>6656</v>
      </c>
    </row>
    <row r="33" spans="1:5" x14ac:dyDescent="0.3">
      <c r="A33" s="20" t="s">
        <v>269</v>
      </c>
      <c r="B33" s="20" t="s">
        <v>14</v>
      </c>
      <c r="C33" s="138">
        <v>0.2</v>
      </c>
      <c r="D33" s="27">
        <v>2701</v>
      </c>
      <c r="E33" s="27">
        <f t="shared" si="1"/>
        <v>540.20000000000005</v>
      </c>
    </row>
    <row r="34" spans="1:5" x14ac:dyDescent="0.3">
      <c r="A34" s="20" t="s">
        <v>16</v>
      </c>
      <c r="B34" s="20" t="s">
        <v>79</v>
      </c>
      <c r="C34" s="20">
        <v>6.15</v>
      </c>
      <c r="D34" s="27">
        <v>78.48</v>
      </c>
      <c r="E34" s="27">
        <f t="shared" si="1"/>
        <v>482.65200000000004</v>
      </c>
    </row>
    <row r="35" spans="1:5" x14ac:dyDescent="0.3">
      <c r="A35" s="20" t="s">
        <v>18</v>
      </c>
      <c r="B35" s="20" t="s">
        <v>79</v>
      </c>
      <c r="C35" s="20">
        <v>1</v>
      </c>
      <c r="D35" s="27">
        <v>54</v>
      </c>
      <c r="E35" s="27">
        <f t="shared" si="1"/>
        <v>54</v>
      </c>
    </row>
    <row r="36" spans="1:5" x14ac:dyDescent="0.3">
      <c r="A36" s="20" t="s">
        <v>21</v>
      </c>
      <c r="B36" s="20" t="s">
        <v>92</v>
      </c>
      <c r="C36" s="20">
        <v>1.5</v>
      </c>
      <c r="D36" s="27">
        <v>0</v>
      </c>
      <c r="E36" s="27">
        <f t="shared" si="1"/>
        <v>0</v>
      </c>
    </row>
    <row r="37" spans="1:5" x14ac:dyDescent="0.3">
      <c r="A37" s="20" t="s">
        <v>29</v>
      </c>
      <c r="B37" s="20" t="s">
        <v>79</v>
      </c>
      <c r="C37" s="20">
        <v>0.1</v>
      </c>
      <c r="D37" s="27">
        <v>350</v>
      </c>
      <c r="E37" s="27">
        <f t="shared" si="1"/>
        <v>35</v>
      </c>
    </row>
    <row r="38" spans="1:5" x14ac:dyDescent="0.3">
      <c r="A38" s="20" t="s">
        <v>30</v>
      </c>
      <c r="B38" s="20" t="s">
        <v>92</v>
      </c>
      <c r="C38" s="20">
        <v>0.5</v>
      </c>
      <c r="D38" s="27">
        <v>197</v>
      </c>
      <c r="E38" s="27">
        <f t="shared" si="1"/>
        <v>98.5</v>
      </c>
    </row>
    <row r="39" spans="1:5" x14ac:dyDescent="0.3">
      <c r="A39" s="20" t="s">
        <v>22</v>
      </c>
      <c r="B39" s="20" t="s">
        <v>79</v>
      </c>
      <c r="C39" s="20">
        <v>3</v>
      </c>
      <c r="D39" s="27">
        <v>84</v>
      </c>
      <c r="E39" s="27">
        <f t="shared" si="1"/>
        <v>252</v>
      </c>
    </row>
    <row r="40" spans="1:5" x14ac:dyDescent="0.3">
      <c r="A40" s="3" t="s">
        <v>51</v>
      </c>
      <c r="B40" s="35"/>
      <c r="C40" s="36"/>
      <c r="D40" s="36"/>
      <c r="E40" s="4">
        <f>SUM(E27,E28:E39)</f>
        <v>9966.3020000000015</v>
      </c>
    </row>
    <row r="41" spans="1:5" x14ac:dyDescent="0.3">
      <c r="A41" s="26" t="s">
        <v>95</v>
      </c>
      <c r="B41" s="26"/>
      <c r="C41" s="37"/>
      <c r="D41" s="26"/>
      <c r="E41" s="5"/>
    </row>
    <row r="42" spans="1:5" x14ac:dyDescent="0.3">
      <c r="A42" s="20" t="s">
        <v>96</v>
      </c>
      <c r="B42" s="20" t="s">
        <v>82</v>
      </c>
      <c r="C42" s="20">
        <v>4.5</v>
      </c>
      <c r="D42" s="27">
        <v>143</v>
      </c>
      <c r="E42" s="27">
        <f>C42*D42</f>
        <v>643.5</v>
      </c>
    </row>
    <row r="43" spans="1:5" x14ac:dyDescent="0.3">
      <c r="A43" s="20" t="s">
        <v>97</v>
      </c>
      <c r="B43" s="20" t="s">
        <v>82</v>
      </c>
      <c r="C43" s="20">
        <v>4.5</v>
      </c>
      <c r="D43" s="27">
        <v>143</v>
      </c>
      <c r="E43" s="27">
        <f t="shared" ref="E43:E49" si="2">C43*D43</f>
        <v>643.5</v>
      </c>
    </row>
    <row r="44" spans="1:5" x14ac:dyDescent="0.3">
      <c r="A44" s="20" t="s">
        <v>98</v>
      </c>
      <c r="B44" s="20" t="s">
        <v>82</v>
      </c>
      <c r="C44" s="20">
        <v>1.5</v>
      </c>
      <c r="D44" s="27">
        <v>143</v>
      </c>
      <c r="E44" s="27">
        <f t="shared" si="2"/>
        <v>214.5</v>
      </c>
    </row>
    <row r="45" spans="1:5" x14ac:dyDescent="0.3">
      <c r="A45" s="20" t="s">
        <v>99</v>
      </c>
      <c r="B45" s="20" t="s">
        <v>82</v>
      </c>
      <c r="C45" s="20">
        <v>1.5</v>
      </c>
      <c r="D45" s="27">
        <v>143</v>
      </c>
      <c r="E45" s="27">
        <f t="shared" si="2"/>
        <v>214.5</v>
      </c>
    </row>
    <row r="46" spans="1:5" x14ac:dyDescent="0.3">
      <c r="A46" s="20" t="s">
        <v>100</v>
      </c>
      <c r="B46" s="20" t="s">
        <v>82</v>
      </c>
      <c r="C46" s="20">
        <v>28.5</v>
      </c>
      <c r="D46" s="27">
        <v>143</v>
      </c>
      <c r="E46" s="27">
        <f t="shared" si="2"/>
        <v>4075.5</v>
      </c>
    </row>
    <row r="47" spans="1:5" x14ac:dyDescent="0.3">
      <c r="A47" s="20" t="s">
        <v>101</v>
      </c>
      <c r="B47" s="20" t="s">
        <v>48</v>
      </c>
      <c r="C47" s="20">
        <v>10</v>
      </c>
      <c r="D47" s="27">
        <v>120</v>
      </c>
      <c r="E47" s="27">
        <f t="shared" si="2"/>
        <v>1200</v>
      </c>
    </row>
    <row r="48" spans="1:5" x14ac:dyDescent="0.3">
      <c r="A48" s="20" t="s">
        <v>102</v>
      </c>
      <c r="B48" s="20" t="s">
        <v>82</v>
      </c>
      <c r="C48" s="20">
        <v>3</v>
      </c>
      <c r="D48" s="27">
        <v>130</v>
      </c>
      <c r="E48" s="27">
        <f t="shared" si="2"/>
        <v>390</v>
      </c>
    </row>
    <row r="49" spans="1:5" x14ac:dyDescent="0.3">
      <c r="A49" s="20" t="s">
        <v>44</v>
      </c>
      <c r="B49" s="20" t="s">
        <v>530</v>
      </c>
      <c r="C49" s="20">
        <v>1</v>
      </c>
      <c r="D49" s="27">
        <v>2000</v>
      </c>
      <c r="E49" s="27">
        <f t="shared" si="2"/>
        <v>2000</v>
      </c>
    </row>
    <row r="50" spans="1:5" x14ac:dyDescent="0.3">
      <c r="A50" s="3" t="s">
        <v>103</v>
      </c>
      <c r="B50" s="3"/>
      <c r="C50" s="4"/>
      <c r="D50" s="4"/>
      <c r="E50" s="4">
        <f>SUM(E42:E49)</f>
        <v>9381.5</v>
      </c>
    </row>
    <row r="51" spans="1:5" x14ac:dyDescent="0.3">
      <c r="A51" s="19" t="s">
        <v>104</v>
      </c>
      <c r="B51" s="19"/>
      <c r="C51" s="29"/>
      <c r="D51" s="29"/>
      <c r="E51" s="29"/>
    </row>
    <row r="52" spans="1:5" x14ac:dyDescent="0.3">
      <c r="A52" s="20" t="s">
        <v>105</v>
      </c>
      <c r="B52" s="20" t="s">
        <v>106</v>
      </c>
      <c r="C52" s="20">
        <v>1800</v>
      </c>
      <c r="D52" s="27">
        <v>5.5</v>
      </c>
      <c r="E52" s="27">
        <f>C52*D52</f>
        <v>9900</v>
      </c>
    </row>
    <row r="53" spans="1:5" x14ac:dyDescent="0.3">
      <c r="A53" s="20" t="s">
        <v>107</v>
      </c>
      <c r="B53" s="20" t="s">
        <v>63</v>
      </c>
      <c r="C53" s="20">
        <v>16</v>
      </c>
      <c r="D53" s="27">
        <v>120</v>
      </c>
      <c r="E53" s="27">
        <f>C53*D53</f>
        <v>1920</v>
      </c>
    </row>
    <row r="54" spans="1:5" x14ac:dyDescent="0.3">
      <c r="A54" s="20" t="s">
        <v>108</v>
      </c>
      <c r="B54" s="20" t="s">
        <v>48</v>
      </c>
      <c r="C54" s="20">
        <v>60</v>
      </c>
      <c r="D54" s="27">
        <v>120</v>
      </c>
      <c r="E54" s="27">
        <f>C54*D54</f>
        <v>7200</v>
      </c>
    </row>
    <row r="55" spans="1:5" x14ac:dyDescent="0.3">
      <c r="A55" s="20" t="s">
        <v>109</v>
      </c>
      <c r="B55" s="20" t="s">
        <v>48</v>
      </c>
      <c r="C55" s="20">
        <v>1</v>
      </c>
      <c r="D55" s="27">
        <v>2000</v>
      </c>
      <c r="E55" s="27">
        <f>C55*D55</f>
        <v>2000</v>
      </c>
    </row>
    <row r="56" spans="1:5" x14ac:dyDescent="0.3">
      <c r="A56" s="20" t="s">
        <v>110</v>
      </c>
      <c r="B56" s="20" t="s">
        <v>48</v>
      </c>
      <c r="C56" s="20">
        <v>60</v>
      </c>
      <c r="D56" s="27">
        <v>120</v>
      </c>
      <c r="E56" s="27">
        <f>C56*D56</f>
        <v>7200</v>
      </c>
    </row>
    <row r="57" spans="1:5" x14ac:dyDescent="0.3">
      <c r="A57" s="3" t="s">
        <v>111</v>
      </c>
      <c r="B57" s="35"/>
      <c r="C57" s="36"/>
      <c r="D57" s="36"/>
      <c r="E57" s="4">
        <f>SUM(E52:E56)</f>
        <v>28220</v>
      </c>
    </row>
    <row r="58" spans="1:5" x14ac:dyDescent="0.3">
      <c r="A58" s="41" t="s">
        <v>52</v>
      </c>
      <c r="B58" s="41"/>
      <c r="C58" s="41"/>
      <c r="D58" s="41"/>
      <c r="E58" s="42">
        <f>SUM(E16,E25,E40,E50,E57)</f>
        <v>146697.802</v>
      </c>
    </row>
    <row r="61" spans="1:5" x14ac:dyDescent="0.3">
      <c r="A61" s="228" t="s">
        <v>53</v>
      </c>
      <c r="B61" s="229"/>
    </row>
    <row r="62" spans="1:5" x14ac:dyDescent="0.3">
      <c r="A62" s="19" t="str">
        <f>A10</f>
        <v>1-Preparo de solo/Plantio</v>
      </c>
      <c r="B62" s="29">
        <f>E16</f>
        <v>60670</v>
      </c>
    </row>
    <row r="63" spans="1:5" x14ac:dyDescent="0.3">
      <c r="A63" s="26" t="str">
        <f>A17</f>
        <v>2-Serviços</v>
      </c>
      <c r="B63" s="29">
        <f>E25</f>
        <v>38460</v>
      </c>
    </row>
    <row r="64" spans="1:5" x14ac:dyDescent="0.3">
      <c r="A64" s="26" t="str">
        <f>A26</f>
        <v>3-Tratos Culturais</v>
      </c>
      <c r="B64" s="29">
        <f>E40</f>
        <v>9966.3020000000015</v>
      </c>
    </row>
    <row r="65" spans="1:4" x14ac:dyDescent="0.3">
      <c r="A65" s="26" t="str">
        <f>A41</f>
        <v>4-Serviços</v>
      </c>
      <c r="B65" s="29">
        <f>E50</f>
        <v>9381.5</v>
      </c>
    </row>
    <row r="66" spans="1:4" x14ac:dyDescent="0.3">
      <c r="A66" s="26" t="str">
        <f>A51</f>
        <v>5-Outros Custos</v>
      </c>
      <c r="B66" s="29">
        <f>E57</f>
        <v>28220</v>
      </c>
    </row>
    <row r="67" spans="1:4" x14ac:dyDescent="0.3">
      <c r="A67" s="11" t="s">
        <v>52</v>
      </c>
      <c r="B67" s="42">
        <f>E58</f>
        <v>146697.802</v>
      </c>
    </row>
    <row r="70" spans="1:4" x14ac:dyDescent="0.3">
      <c r="A70" s="230" t="s">
        <v>501</v>
      </c>
      <c r="B70" s="230"/>
      <c r="C70" s="230"/>
      <c r="D70" s="230"/>
    </row>
    <row r="71" spans="1:4" x14ac:dyDescent="0.3">
      <c r="A71" t="s">
        <v>54</v>
      </c>
    </row>
    <row r="72" spans="1:4" ht="15.6" x14ac:dyDescent="0.3">
      <c r="A72" s="226" t="s">
        <v>55</v>
      </c>
      <c r="B72" s="226"/>
      <c r="C72" s="226"/>
      <c r="D72" s="226"/>
    </row>
    <row r="73" spans="1:4" ht="15.6" x14ac:dyDescent="0.3">
      <c r="A73" s="226" t="s">
        <v>57</v>
      </c>
      <c r="B73" s="226"/>
      <c r="C73" s="226"/>
      <c r="D73" s="226"/>
    </row>
    <row r="74" spans="1:4" ht="15.6" x14ac:dyDescent="0.3">
      <c r="A74" s="226" t="s">
        <v>407</v>
      </c>
      <c r="B74" s="226"/>
      <c r="C74" s="226"/>
      <c r="D74" s="226"/>
    </row>
  </sheetData>
  <mergeCells count="22">
    <mergeCell ref="C5:E5"/>
    <mergeCell ref="C6:E6"/>
    <mergeCell ref="A5:B5"/>
    <mergeCell ref="A7:E7"/>
    <mergeCell ref="A8:E8"/>
    <mergeCell ref="A6:B6"/>
    <mergeCell ref="A1:A2"/>
    <mergeCell ref="B1:E2"/>
    <mergeCell ref="A3:B3"/>
    <mergeCell ref="A4:B4"/>
    <mergeCell ref="C4:E4"/>
    <mergeCell ref="C3:E3"/>
    <mergeCell ref="A74:B74"/>
    <mergeCell ref="C74:D74"/>
    <mergeCell ref="A73:B73"/>
    <mergeCell ref="C73:D73"/>
    <mergeCell ref="A9:E9"/>
    <mergeCell ref="A72:B72"/>
    <mergeCell ref="C72:D72"/>
    <mergeCell ref="A61:B61"/>
    <mergeCell ref="A70:B70"/>
    <mergeCell ref="C70:D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11E4-48EF-40D0-894E-D3494E7A8D60}">
  <dimension ref="A1:E74"/>
  <sheetViews>
    <sheetView workbookViewId="0">
      <selection activeCell="D11" sqref="D11:D56"/>
    </sheetView>
  </sheetViews>
  <sheetFormatPr defaultRowHeight="14.4" x14ac:dyDescent="0.3"/>
  <cols>
    <col min="1" max="1" width="37.109375" customWidth="1"/>
    <col min="2" max="2" width="15" customWidth="1"/>
    <col min="3" max="3" width="14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7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112</v>
      </c>
      <c r="B3" s="283"/>
      <c r="C3" s="241" t="s">
        <v>113</v>
      </c>
      <c r="D3" s="242"/>
      <c r="E3" s="243"/>
    </row>
    <row r="4" spans="1:5" ht="15.6" x14ac:dyDescent="0.3">
      <c r="A4" s="284" t="s">
        <v>66</v>
      </c>
      <c r="B4" s="284"/>
      <c r="C4" s="241" t="s">
        <v>270</v>
      </c>
      <c r="D4" s="242"/>
      <c r="E4" s="243"/>
    </row>
    <row r="5" spans="1:5" ht="15.6" x14ac:dyDescent="0.3">
      <c r="A5" s="240" t="s">
        <v>498</v>
      </c>
      <c r="B5" s="240"/>
      <c r="C5" s="241" t="s">
        <v>316</v>
      </c>
      <c r="D5" s="242"/>
      <c r="E5" s="243"/>
    </row>
    <row r="6" spans="1:5" ht="15.6" x14ac:dyDescent="0.3">
      <c r="A6" s="252" t="s">
        <v>531</v>
      </c>
      <c r="B6" s="277"/>
      <c r="C6" s="241" t="s">
        <v>454</v>
      </c>
      <c r="D6" s="242"/>
      <c r="E6" s="243"/>
    </row>
    <row r="7" spans="1:5" x14ac:dyDescent="0.3">
      <c r="A7" s="246" t="s">
        <v>455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20" t="s">
        <v>114</v>
      </c>
      <c r="C11" s="43">
        <v>0.85</v>
      </c>
      <c r="D11" s="22">
        <v>3900</v>
      </c>
      <c r="E11" s="22">
        <f>C11*D11</f>
        <v>3315</v>
      </c>
    </row>
    <row r="12" spans="1:5" x14ac:dyDescent="0.3">
      <c r="A12" s="20" t="s">
        <v>75</v>
      </c>
      <c r="B12" s="20" t="s">
        <v>14</v>
      </c>
      <c r="C12" s="43">
        <v>0.5</v>
      </c>
      <c r="D12" s="22">
        <v>3119.6</v>
      </c>
      <c r="E12" s="22">
        <f>C12*D12</f>
        <v>1559.8</v>
      </c>
    </row>
    <row r="13" spans="1:5" x14ac:dyDescent="0.3">
      <c r="A13" s="20" t="s">
        <v>77</v>
      </c>
      <c r="B13" s="20" t="s">
        <v>14</v>
      </c>
      <c r="C13" s="43">
        <v>1</v>
      </c>
      <c r="D13" s="22">
        <v>3150</v>
      </c>
      <c r="E13" s="22">
        <f>C13*D13</f>
        <v>3150</v>
      </c>
    </row>
    <row r="14" spans="1:5" x14ac:dyDescent="0.3">
      <c r="A14" s="3" t="s">
        <v>36</v>
      </c>
      <c r="B14" s="35"/>
      <c r="C14" s="36"/>
      <c r="D14" s="36"/>
      <c r="E14" s="4">
        <f>SUM(E11:E13)</f>
        <v>8024.8</v>
      </c>
    </row>
    <row r="15" spans="1:5" x14ac:dyDescent="0.3">
      <c r="A15" s="26" t="s">
        <v>80</v>
      </c>
      <c r="B15" s="26"/>
      <c r="C15" s="37"/>
      <c r="D15" s="26"/>
      <c r="E15" s="5"/>
    </row>
    <row r="16" spans="1:5" x14ac:dyDescent="0.3">
      <c r="A16" s="130" t="s">
        <v>81</v>
      </c>
      <c r="B16" s="130" t="s">
        <v>115</v>
      </c>
      <c r="C16" s="44">
        <v>5</v>
      </c>
      <c r="D16" s="45">
        <v>143</v>
      </c>
      <c r="E16" s="46">
        <f>C16*D16</f>
        <v>715</v>
      </c>
    </row>
    <row r="17" spans="1:5" x14ac:dyDescent="0.3">
      <c r="A17" s="130" t="s">
        <v>116</v>
      </c>
      <c r="B17" s="130" t="s">
        <v>115</v>
      </c>
      <c r="C17" s="44">
        <v>3</v>
      </c>
      <c r="D17" s="45">
        <v>143</v>
      </c>
      <c r="E17" s="46">
        <f t="shared" ref="E17:E22" si="0">C17*D17</f>
        <v>429</v>
      </c>
    </row>
    <row r="18" spans="1:5" x14ac:dyDescent="0.3">
      <c r="A18" s="130" t="s">
        <v>117</v>
      </c>
      <c r="B18" s="130" t="s">
        <v>115</v>
      </c>
      <c r="C18" s="44">
        <v>3</v>
      </c>
      <c r="D18" s="45">
        <v>143</v>
      </c>
      <c r="E18" s="46">
        <f t="shared" si="0"/>
        <v>429</v>
      </c>
    </row>
    <row r="19" spans="1:5" x14ac:dyDescent="0.3">
      <c r="A19" s="130" t="s">
        <v>118</v>
      </c>
      <c r="B19" s="130" t="s">
        <v>115</v>
      </c>
      <c r="C19" s="44">
        <v>2</v>
      </c>
      <c r="D19" s="45">
        <v>143</v>
      </c>
      <c r="E19" s="46">
        <f t="shared" si="0"/>
        <v>286</v>
      </c>
    </row>
    <row r="20" spans="1:5" x14ac:dyDescent="0.3">
      <c r="A20" s="130" t="s">
        <v>119</v>
      </c>
      <c r="B20" s="130" t="s">
        <v>115</v>
      </c>
      <c r="C20" s="44">
        <v>3</v>
      </c>
      <c r="D20" s="45">
        <v>143</v>
      </c>
      <c r="E20" s="46">
        <f t="shared" si="0"/>
        <v>429</v>
      </c>
    </row>
    <row r="21" spans="1:5" x14ac:dyDescent="0.3">
      <c r="A21" s="130" t="s">
        <v>120</v>
      </c>
      <c r="B21" s="130" t="s">
        <v>115</v>
      </c>
      <c r="C21" s="44">
        <v>6</v>
      </c>
      <c r="D21" s="45">
        <v>143</v>
      </c>
      <c r="E21" s="46">
        <f t="shared" si="0"/>
        <v>858</v>
      </c>
    </row>
    <row r="22" spans="1:5" x14ac:dyDescent="0.3">
      <c r="A22" s="130" t="s">
        <v>86</v>
      </c>
      <c r="B22" s="130" t="s">
        <v>115</v>
      </c>
      <c r="C22" s="44">
        <v>4</v>
      </c>
      <c r="D22" s="45">
        <v>143</v>
      </c>
      <c r="E22" s="46">
        <f t="shared" si="0"/>
        <v>572</v>
      </c>
    </row>
    <row r="23" spans="1:5" x14ac:dyDescent="0.3">
      <c r="A23" s="3" t="s">
        <v>45</v>
      </c>
      <c r="B23" s="35"/>
      <c r="C23" s="36"/>
      <c r="D23" s="36"/>
      <c r="E23" s="4">
        <f>SUM(E16:E22)</f>
        <v>3718</v>
      </c>
    </row>
    <row r="24" spans="1:5" x14ac:dyDescent="0.3">
      <c r="A24" s="26" t="s">
        <v>90</v>
      </c>
      <c r="B24" s="26"/>
      <c r="C24" s="37"/>
      <c r="D24" s="26"/>
      <c r="E24" s="5"/>
    </row>
    <row r="25" spans="1:5" x14ac:dyDescent="0.3">
      <c r="A25" s="130" t="s">
        <v>91</v>
      </c>
      <c r="B25" s="129" t="s">
        <v>14</v>
      </c>
      <c r="C25" s="44">
        <v>0.6</v>
      </c>
      <c r="D25" s="45">
        <v>2917.6</v>
      </c>
      <c r="E25" s="46">
        <f>C25*D25</f>
        <v>1750.56</v>
      </c>
    </row>
    <row r="26" spans="1:5" x14ac:dyDescent="0.3">
      <c r="A26" s="130" t="s">
        <v>121</v>
      </c>
      <c r="B26" s="129" t="s">
        <v>92</v>
      </c>
      <c r="C26" s="44">
        <v>4</v>
      </c>
      <c r="D26" s="45">
        <v>15.59</v>
      </c>
      <c r="E26" s="46">
        <f t="shared" ref="E26:E38" si="1">C26*D26</f>
        <v>62.36</v>
      </c>
    </row>
    <row r="27" spans="1:5" x14ac:dyDescent="0.3">
      <c r="A27" s="149" t="s">
        <v>29</v>
      </c>
      <c r="B27" s="129" t="s">
        <v>79</v>
      </c>
      <c r="C27" s="44">
        <v>3</v>
      </c>
      <c r="D27" s="45">
        <v>297</v>
      </c>
      <c r="E27" s="46">
        <f t="shared" si="1"/>
        <v>891</v>
      </c>
    </row>
    <row r="28" spans="1:5" x14ac:dyDescent="0.3">
      <c r="A28" s="130" t="s">
        <v>30</v>
      </c>
      <c r="B28" s="129" t="s">
        <v>92</v>
      </c>
      <c r="C28" s="44">
        <v>1.5</v>
      </c>
      <c r="D28" s="45">
        <v>197</v>
      </c>
      <c r="E28" s="46">
        <f t="shared" si="1"/>
        <v>295.5</v>
      </c>
    </row>
    <row r="29" spans="1:5" x14ac:dyDescent="0.3">
      <c r="A29" s="130" t="s">
        <v>122</v>
      </c>
      <c r="B29" s="129" t="s">
        <v>92</v>
      </c>
      <c r="C29" s="44">
        <v>1</v>
      </c>
      <c r="D29" s="45">
        <v>49</v>
      </c>
      <c r="E29" s="46">
        <f t="shared" si="1"/>
        <v>49</v>
      </c>
    </row>
    <row r="30" spans="1:5" x14ac:dyDescent="0.3">
      <c r="A30" s="130" t="s">
        <v>16</v>
      </c>
      <c r="B30" s="129" t="s">
        <v>92</v>
      </c>
      <c r="C30" s="44">
        <v>6</v>
      </c>
      <c r="D30" s="45">
        <v>15.59</v>
      </c>
      <c r="E30" s="46">
        <f t="shared" si="1"/>
        <v>93.539999999999992</v>
      </c>
    </row>
    <row r="31" spans="1:5" x14ac:dyDescent="0.3">
      <c r="A31" s="130" t="s">
        <v>123</v>
      </c>
      <c r="B31" s="129" t="s">
        <v>79</v>
      </c>
      <c r="C31" s="44">
        <v>10</v>
      </c>
      <c r="D31" s="45">
        <v>25.95</v>
      </c>
      <c r="E31" s="46">
        <f t="shared" si="1"/>
        <v>259.5</v>
      </c>
    </row>
    <row r="32" spans="1:5" x14ac:dyDescent="0.3">
      <c r="A32" s="130" t="s">
        <v>19</v>
      </c>
      <c r="B32" s="129" t="s">
        <v>79</v>
      </c>
      <c r="C32" s="44">
        <v>6</v>
      </c>
      <c r="D32" s="45">
        <v>42</v>
      </c>
      <c r="E32" s="46">
        <f t="shared" si="1"/>
        <v>252</v>
      </c>
    </row>
    <row r="33" spans="1:5" x14ac:dyDescent="0.3">
      <c r="A33" s="130" t="s">
        <v>20</v>
      </c>
      <c r="B33" s="129" t="s">
        <v>79</v>
      </c>
      <c r="C33" s="44">
        <v>8</v>
      </c>
      <c r="D33" s="45">
        <v>220</v>
      </c>
      <c r="E33" s="46">
        <f t="shared" si="1"/>
        <v>1760</v>
      </c>
    </row>
    <row r="34" spans="1:5" x14ac:dyDescent="0.3">
      <c r="A34" s="130" t="s">
        <v>68</v>
      </c>
      <c r="B34" s="129" t="s">
        <v>92</v>
      </c>
      <c r="C34" s="44">
        <v>1.5</v>
      </c>
      <c r="D34" s="45">
        <v>80</v>
      </c>
      <c r="E34" s="46">
        <f t="shared" si="1"/>
        <v>120</v>
      </c>
    </row>
    <row r="35" spans="1:5" x14ac:dyDescent="0.3">
      <c r="A35" s="130" t="s">
        <v>124</v>
      </c>
      <c r="B35" s="129" t="s">
        <v>79</v>
      </c>
      <c r="C35" s="44">
        <v>4.5</v>
      </c>
      <c r="D35" s="45">
        <v>62.2</v>
      </c>
      <c r="E35" s="46">
        <f t="shared" si="1"/>
        <v>279.90000000000003</v>
      </c>
    </row>
    <row r="36" spans="1:5" x14ac:dyDescent="0.3">
      <c r="A36" s="130" t="s">
        <v>21</v>
      </c>
      <c r="B36" s="129" t="s">
        <v>92</v>
      </c>
      <c r="C36" s="44">
        <v>0.8</v>
      </c>
      <c r="D36" s="45">
        <v>108.33333333333333</v>
      </c>
      <c r="E36" s="46">
        <f t="shared" si="1"/>
        <v>86.666666666666671</v>
      </c>
    </row>
    <row r="37" spans="1:5" x14ac:dyDescent="0.3">
      <c r="A37" s="130" t="s">
        <v>22</v>
      </c>
      <c r="B37" s="130" t="s">
        <v>92</v>
      </c>
      <c r="C37" s="44">
        <v>2</v>
      </c>
      <c r="D37" s="45">
        <v>50</v>
      </c>
      <c r="E37" s="46">
        <f t="shared" si="1"/>
        <v>100</v>
      </c>
    </row>
    <row r="38" spans="1:5" x14ac:dyDescent="0.3">
      <c r="A38" s="130" t="s">
        <v>44</v>
      </c>
      <c r="B38" s="130" t="s">
        <v>125</v>
      </c>
      <c r="C38" s="44">
        <v>1</v>
      </c>
      <c r="D38" s="45">
        <v>1820</v>
      </c>
      <c r="E38" s="46">
        <f t="shared" si="1"/>
        <v>1820</v>
      </c>
    </row>
    <row r="39" spans="1:5" x14ac:dyDescent="0.3">
      <c r="A39" s="3" t="s">
        <v>51</v>
      </c>
      <c r="B39" s="35"/>
      <c r="C39" s="36"/>
      <c r="D39" s="36"/>
      <c r="E39" s="4">
        <f>SUM(E25:E38)</f>
        <v>7820.0266666666666</v>
      </c>
    </row>
    <row r="40" spans="1:5" x14ac:dyDescent="0.3">
      <c r="A40" s="26" t="s">
        <v>95</v>
      </c>
      <c r="B40" s="26"/>
      <c r="C40" s="37"/>
      <c r="D40" s="26"/>
      <c r="E40" s="5"/>
    </row>
    <row r="41" spans="1:5" x14ac:dyDescent="0.3">
      <c r="A41" s="130" t="s">
        <v>126</v>
      </c>
      <c r="B41" s="130" t="s">
        <v>115</v>
      </c>
      <c r="C41" s="44">
        <v>4</v>
      </c>
      <c r="D41" s="45">
        <v>143</v>
      </c>
      <c r="E41" s="46">
        <f>C41*D41</f>
        <v>572</v>
      </c>
    </row>
    <row r="42" spans="1:5" x14ac:dyDescent="0.3">
      <c r="A42" s="130" t="s">
        <v>127</v>
      </c>
      <c r="B42" s="130" t="s">
        <v>115</v>
      </c>
      <c r="C42" s="44">
        <v>7</v>
      </c>
      <c r="D42" s="45">
        <v>143</v>
      </c>
      <c r="E42" s="46">
        <f>C42*D42</f>
        <v>1001</v>
      </c>
    </row>
    <row r="43" spans="1:5" x14ac:dyDescent="0.3">
      <c r="A43" s="130" t="s">
        <v>128</v>
      </c>
      <c r="B43" s="130" t="s">
        <v>115</v>
      </c>
      <c r="C43" s="44">
        <v>19</v>
      </c>
      <c r="D43" s="45">
        <v>143</v>
      </c>
      <c r="E43" s="46">
        <f>C43*D43</f>
        <v>2717</v>
      </c>
    </row>
    <row r="44" spans="1:5" x14ac:dyDescent="0.3">
      <c r="A44" s="130" t="s">
        <v>129</v>
      </c>
      <c r="B44" s="130" t="s">
        <v>48</v>
      </c>
      <c r="C44" s="44">
        <v>20</v>
      </c>
      <c r="D44" s="45">
        <v>110</v>
      </c>
      <c r="E44" s="46">
        <f>C44*D44</f>
        <v>2200</v>
      </c>
    </row>
    <row r="45" spans="1:5" x14ac:dyDescent="0.3">
      <c r="A45" s="130" t="s">
        <v>130</v>
      </c>
      <c r="B45" s="130" t="s">
        <v>48</v>
      </c>
      <c r="C45" s="44">
        <v>2.2000000000000002</v>
      </c>
      <c r="D45" s="45">
        <v>110</v>
      </c>
      <c r="E45" s="46">
        <f>C45*D45</f>
        <v>242.00000000000003</v>
      </c>
    </row>
    <row r="46" spans="1:5" x14ac:dyDescent="0.3">
      <c r="A46" s="3" t="s">
        <v>103</v>
      </c>
      <c r="B46" s="3"/>
      <c r="C46" s="4"/>
      <c r="D46" s="4"/>
      <c r="E46" s="4">
        <f>SUM(E41:E45)</f>
        <v>6732</v>
      </c>
    </row>
    <row r="47" spans="1:5" x14ac:dyDescent="0.3">
      <c r="A47" s="19" t="s">
        <v>131</v>
      </c>
      <c r="B47" s="19"/>
      <c r="C47" s="29"/>
      <c r="D47" s="29"/>
      <c r="E47" s="29"/>
    </row>
    <row r="48" spans="1:5" x14ac:dyDescent="0.3">
      <c r="A48" s="130" t="s">
        <v>132</v>
      </c>
      <c r="B48" s="130" t="s">
        <v>133</v>
      </c>
      <c r="C48" s="150">
        <v>76</v>
      </c>
      <c r="D48" s="47">
        <v>110</v>
      </c>
      <c r="E48" s="47">
        <f>C48*D48</f>
        <v>8360</v>
      </c>
    </row>
    <row r="49" spans="1:5" x14ac:dyDescent="0.3">
      <c r="A49" s="130" t="s">
        <v>130</v>
      </c>
      <c r="B49" s="130" t="s">
        <v>133</v>
      </c>
      <c r="C49" s="150">
        <v>2</v>
      </c>
      <c r="D49" s="47">
        <v>110</v>
      </c>
      <c r="E49" s="47">
        <f>C49*D49</f>
        <v>220</v>
      </c>
    </row>
    <row r="50" spans="1:5" x14ac:dyDescent="0.3">
      <c r="A50" s="130" t="s">
        <v>134</v>
      </c>
      <c r="B50" s="130" t="s">
        <v>133</v>
      </c>
      <c r="C50" s="150">
        <v>9</v>
      </c>
      <c r="D50" s="47">
        <v>110</v>
      </c>
      <c r="E50" s="47">
        <f>C50*D50</f>
        <v>990</v>
      </c>
    </row>
    <row r="51" spans="1:5" x14ac:dyDescent="0.3">
      <c r="A51" s="130" t="s">
        <v>135</v>
      </c>
      <c r="B51" s="130" t="s">
        <v>133</v>
      </c>
      <c r="C51" s="150">
        <v>3</v>
      </c>
      <c r="D51" s="47">
        <v>110</v>
      </c>
      <c r="E51" s="47">
        <f>C51*D51</f>
        <v>330</v>
      </c>
    </row>
    <row r="52" spans="1:5" x14ac:dyDescent="0.3">
      <c r="A52" s="3" t="s">
        <v>111</v>
      </c>
      <c r="B52" s="35"/>
      <c r="C52" s="36"/>
      <c r="D52" s="36"/>
      <c r="E52" s="4">
        <f>SUM(E48:E51)</f>
        <v>9900</v>
      </c>
    </row>
    <row r="53" spans="1:5" x14ac:dyDescent="0.3">
      <c r="A53" s="19" t="s">
        <v>136</v>
      </c>
      <c r="B53" s="19"/>
      <c r="C53" s="29"/>
      <c r="D53" s="29"/>
      <c r="E53" s="32"/>
    </row>
    <row r="54" spans="1:5" x14ac:dyDescent="0.3">
      <c r="A54" s="130" t="s">
        <v>109</v>
      </c>
      <c r="B54" s="130" t="s">
        <v>50</v>
      </c>
      <c r="C54" s="150">
        <v>1</v>
      </c>
      <c r="D54" s="47">
        <v>2000</v>
      </c>
      <c r="E54" s="48">
        <f>C54*D54</f>
        <v>2000</v>
      </c>
    </row>
    <row r="55" spans="1:5" x14ac:dyDescent="0.3">
      <c r="A55" s="3" t="s">
        <v>137</v>
      </c>
      <c r="B55" s="35"/>
      <c r="C55" s="36"/>
      <c r="D55" s="36"/>
      <c r="E55" s="4">
        <f>E54</f>
        <v>2000</v>
      </c>
    </row>
    <row r="56" spans="1:5" x14ac:dyDescent="0.3">
      <c r="A56" s="41" t="s">
        <v>52</v>
      </c>
      <c r="B56" s="41"/>
      <c r="C56" s="41"/>
      <c r="D56" s="41"/>
      <c r="E56" s="42">
        <f>SUM(E14,E23,E39,E46,E52,E55)</f>
        <v>38194.826666666668</v>
      </c>
    </row>
    <row r="59" spans="1:5" x14ac:dyDescent="0.3">
      <c r="A59" s="228" t="s">
        <v>53</v>
      </c>
      <c r="B59" s="229"/>
    </row>
    <row r="60" spans="1:5" x14ac:dyDescent="0.3">
      <c r="A60" s="19" t="str">
        <f>A10</f>
        <v>1-Preparo de solo/Plantio</v>
      </c>
      <c r="B60" s="29">
        <f>E14</f>
        <v>8024.8</v>
      </c>
    </row>
    <row r="61" spans="1:5" x14ac:dyDescent="0.3">
      <c r="A61" s="26" t="str">
        <f>A15</f>
        <v>2-Serviços</v>
      </c>
      <c r="B61" s="29">
        <f>E23</f>
        <v>3718</v>
      </c>
    </row>
    <row r="62" spans="1:5" x14ac:dyDescent="0.3">
      <c r="A62" s="26" t="str">
        <f>A24</f>
        <v>3-Tratos Culturais</v>
      </c>
      <c r="B62" s="29">
        <f>E39</f>
        <v>7820.0266666666666</v>
      </c>
    </row>
    <row r="63" spans="1:5" x14ac:dyDescent="0.3">
      <c r="A63" s="26" t="str">
        <f>A40</f>
        <v>4-Serviços</v>
      </c>
      <c r="B63" s="29">
        <f>E46</f>
        <v>6732</v>
      </c>
    </row>
    <row r="64" spans="1:5" x14ac:dyDescent="0.3">
      <c r="A64" s="26" t="str">
        <f>A47</f>
        <v>5-Colheita</v>
      </c>
      <c r="B64" s="29">
        <f>E52</f>
        <v>9900</v>
      </c>
    </row>
    <row r="65" spans="1:4" x14ac:dyDescent="0.3">
      <c r="A65" s="26" t="str">
        <f>A53</f>
        <v>6-Outros custos</v>
      </c>
      <c r="B65" s="29">
        <f>E54</f>
        <v>2000</v>
      </c>
    </row>
    <row r="66" spans="1:4" x14ac:dyDescent="0.3">
      <c r="A66" s="11" t="s">
        <v>65</v>
      </c>
      <c r="B66" s="42">
        <f>SUM(B60:B65)</f>
        <v>38194.826666666668</v>
      </c>
    </row>
    <row r="69" spans="1:4" x14ac:dyDescent="0.3">
      <c r="A69" s="230" t="s">
        <v>501</v>
      </c>
      <c r="B69" s="230"/>
      <c r="C69" s="230"/>
      <c r="D69" s="230"/>
    </row>
    <row r="70" spans="1:4" x14ac:dyDescent="0.3">
      <c r="A70" t="s">
        <v>54</v>
      </c>
    </row>
    <row r="71" spans="1:4" ht="15.6" x14ac:dyDescent="0.3">
      <c r="A71" s="226" t="s">
        <v>55</v>
      </c>
      <c r="B71" s="226"/>
      <c r="C71" s="226"/>
      <c r="D71" s="226"/>
    </row>
    <row r="72" spans="1:4" ht="15.6" x14ac:dyDescent="0.3">
      <c r="A72" s="226" t="s">
        <v>57</v>
      </c>
      <c r="B72" s="226"/>
      <c r="C72" s="226"/>
      <c r="D72" s="226"/>
    </row>
    <row r="73" spans="1:4" ht="15.6" x14ac:dyDescent="0.3">
      <c r="A73" s="226" t="s">
        <v>407</v>
      </c>
      <c r="B73" s="226"/>
      <c r="C73" s="226"/>
      <c r="D73" s="226"/>
    </row>
    <row r="74" spans="1:4" ht="15.6" x14ac:dyDescent="0.3">
      <c r="A74" s="226" t="s">
        <v>58</v>
      </c>
      <c r="B74" s="226"/>
    </row>
  </sheetData>
  <mergeCells count="23"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  <mergeCell ref="A6:B6"/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1B77-0215-454C-9838-BE6AA14D0CB7}">
  <dimension ref="A1:E73"/>
  <sheetViews>
    <sheetView topLeftCell="A44" workbookViewId="0">
      <selection activeCell="I11" sqref="I11"/>
    </sheetView>
  </sheetViews>
  <sheetFormatPr defaultRowHeight="14.4" x14ac:dyDescent="0.3"/>
  <cols>
    <col min="1" max="1" width="37.44140625" customWidth="1"/>
    <col min="2" max="2" width="16" customWidth="1"/>
    <col min="3" max="3" width="13" customWidth="1"/>
    <col min="4" max="4" width="13.109375" customWidth="1"/>
    <col min="5" max="5" width="13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30.7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138</v>
      </c>
      <c r="B3" s="283"/>
      <c r="C3" s="241" t="s">
        <v>271</v>
      </c>
      <c r="D3" s="242"/>
      <c r="E3" s="243"/>
    </row>
    <row r="4" spans="1:5" ht="15.6" x14ac:dyDescent="0.3">
      <c r="A4" s="284" t="s">
        <v>66</v>
      </c>
      <c r="B4" s="284"/>
      <c r="C4" s="241" t="s">
        <v>408</v>
      </c>
      <c r="D4" s="242"/>
      <c r="E4" s="243"/>
    </row>
    <row r="5" spans="1:5" ht="15.6" x14ac:dyDescent="0.3">
      <c r="A5" s="240" t="s">
        <v>498</v>
      </c>
      <c r="B5" s="240"/>
      <c r="C5" s="241" t="s">
        <v>456</v>
      </c>
      <c r="D5" s="242"/>
      <c r="E5" s="243"/>
    </row>
    <row r="6" spans="1:5" x14ac:dyDescent="0.3">
      <c r="A6" s="252" t="s">
        <v>531</v>
      </c>
      <c r="B6" s="277"/>
      <c r="C6" s="254" t="s">
        <v>457</v>
      </c>
      <c r="D6" s="255"/>
      <c r="E6" s="256"/>
    </row>
    <row r="7" spans="1:5" x14ac:dyDescent="0.3">
      <c r="A7" s="246" t="s">
        <v>455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20" t="s">
        <v>114</v>
      </c>
      <c r="C11" s="43">
        <v>0.85</v>
      </c>
      <c r="D11" s="22">
        <v>3900</v>
      </c>
      <c r="E11" s="22">
        <f>C11*D11</f>
        <v>3315</v>
      </c>
    </row>
    <row r="12" spans="1:5" x14ac:dyDescent="0.3">
      <c r="A12" s="20" t="s">
        <v>75</v>
      </c>
      <c r="B12" s="20" t="s">
        <v>14</v>
      </c>
      <c r="C12" s="43">
        <v>0.5</v>
      </c>
      <c r="D12" s="22">
        <v>3119.6</v>
      </c>
      <c r="E12" s="22">
        <f>C12*D12</f>
        <v>1559.8</v>
      </c>
    </row>
    <row r="13" spans="1:5" x14ac:dyDescent="0.3">
      <c r="A13" s="20" t="s">
        <v>77</v>
      </c>
      <c r="B13" s="20" t="s">
        <v>14</v>
      </c>
      <c r="C13" s="43">
        <v>1</v>
      </c>
      <c r="D13" s="22">
        <v>3150</v>
      </c>
      <c r="E13" s="22">
        <f>C13*D13</f>
        <v>3150</v>
      </c>
    </row>
    <row r="14" spans="1:5" x14ac:dyDescent="0.3">
      <c r="A14" s="3" t="s">
        <v>36</v>
      </c>
      <c r="B14" s="35"/>
      <c r="C14" s="36"/>
      <c r="D14" s="36"/>
      <c r="E14" s="4">
        <f>SUM(E11:E13)</f>
        <v>8024.8</v>
      </c>
    </row>
    <row r="15" spans="1:5" x14ac:dyDescent="0.3">
      <c r="A15" s="26" t="s">
        <v>80</v>
      </c>
      <c r="B15" s="26"/>
      <c r="C15" s="37"/>
      <c r="D15" s="26"/>
      <c r="E15" s="5"/>
    </row>
    <row r="16" spans="1:5" x14ac:dyDescent="0.3">
      <c r="A16" s="130" t="s">
        <v>81</v>
      </c>
      <c r="B16" s="130" t="s">
        <v>115</v>
      </c>
      <c r="C16" s="44">
        <v>5</v>
      </c>
      <c r="D16" s="45">
        <v>143</v>
      </c>
      <c r="E16" s="46">
        <f>C16*D16</f>
        <v>715</v>
      </c>
    </row>
    <row r="17" spans="1:5" x14ac:dyDescent="0.3">
      <c r="A17" s="130" t="s">
        <v>116</v>
      </c>
      <c r="B17" s="130" t="s">
        <v>115</v>
      </c>
      <c r="C17" s="44">
        <v>3</v>
      </c>
      <c r="D17" s="45">
        <v>143</v>
      </c>
      <c r="E17" s="46">
        <f t="shared" ref="E17:E22" si="0">C17*D17</f>
        <v>429</v>
      </c>
    </row>
    <row r="18" spans="1:5" x14ac:dyDescent="0.3">
      <c r="A18" s="130" t="s">
        <v>117</v>
      </c>
      <c r="B18" s="130" t="s">
        <v>115</v>
      </c>
      <c r="C18" s="44">
        <v>3</v>
      </c>
      <c r="D18" s="45">
        <v>143</v>
      </c>
      <c r="E18" s="46">
        <f t="shared" si="0"/>
        <v>429</v>
      </c>
    </row>
    <row r="19" spans="1:5" x14ac:dyDescent="0.3">
      <c r="A19" s="130" t="s">
        <v>118</v>
      </c>
      <c r="B19" s="130" t="s">
        <v>115</v>
      </c>
      <c r="C19" s="44">
        <v>2</v>
      </c>
      <c r="D19" s="45">
        <v>143</v>
      </c>
      <c r="E19" s="46">
        <f t="shared" si="0"/>
        <v>286</v>
      </c>
    </row>
    <row r="20" spans="1:5" x14ac:dyDescent="0.3">
      <c r="A20" s="130" t="s">
        <v>119</v>
      </c>
      <c r="B20" s="130" t="s">
        <v>115</v>
      </c>
      <c r="C20" s="44">
        <v>3</v>
      </c>
      <c r="D20" s="45">
        <v>143</v>
      </c>
      <c r="E20" s="46">
        <f t="shared" si="0"/>
        <v>429</v>
      </c>
    </row>
    <row r="21" spans="1:5" x14ac:dyDescent="0.3">
      <c r="A21" s="130" t="s">
        <v>120</v>
      </c>
      <c r="B21" s="130" t="s">
        <v>115</v>
      </c>
      <c r="C21" s="44">
        <v>6</v>
      </c>
      <c r="D21" s="45">
        <v>143</v>
      </c>
      <c r="E21" s="46">
        <f t="shared" si="0"/>
        <v>858</v>
      </c>
    </row>
    <row r="22" spans="1:5" x14ac:dyDescent="0.3">
      <c r="A22" s="130" t="s">
        <v>86</v>
      </c>
      <c r="B22" s="130" t="s">
        <v>115</v>
      </c>
      <c r="C22" s="44">
        <v>4</v>
      </c>
      <c r="D22" s="45">
        <v>143</v>
      </c>
      <c r="E22" s="46">
        <f t="shared" si="0"/>
        <v>572</v>
      </c>
    </row>
    <row r="23" spans="1:5" x14ac:dyDescent="0.3">
      <c r="A23" s="3" t="s">
        <v>45</v>
      </c>
      <c r="B23" s="35"/>
      <c r="C23" s="36"/>
      <c r="D23" s="36"/>
      <c r="E23" s="4">
        <f>SUM(E16:E22)</f>
        <v>3718</v>
      </c>
    </row>
    <row r="24" spans="1:5" x14ac:dyDescent="0.3">
      <c r="A24" s="26" t="s">
        <v>90</v>
      </c>
      <c r="B24" s="26"/>
      <c r="C24" s="37"/>
      <c r="D24" s="26"/>
      <c r="E24" s="5"/>
    </row>
    <row r="25" spans="1:5" x14ac:dyDescent="0.3">
      <c r="A25" s="130" t="s">
        <v>91</v>
      </c>
      <c r="B25" s="129" t="s">
        <v>14</v>
      </c>
      <c r="C25" s="44">
        <v>0.6</v>
      </c>
      <c r="D25" s="45">
        <v>2917.6</v>
      </c>
      <c r="E25" s="46">
        <f>C25*D25</f>
        <v>1750.56</v>
      </c>
    </row>
    <row r="26" spans="1:5" x14ac:dyDescent="0.3">
      <c r="A26" s="130" t="s">
        <v>121</v>
      </c>
      <c r="B26" s="129" t="s">
        <v>92</v>
      </c>
      <c r="C26" s="44">
        <v>4</v>
      </c>
      <c r="D26" s="45">
        <v>15.59</v>
      </c>
      <c r="E26" s="46">
        <f t="shared" ref="E26:E37" si="1">C26*D26</f>
        <v>62.36</v>
      </c>
    </row>
    <row r="27" spans="1:5" x14ac:dyDescent="0.3">
      <c r="A27" s="149" t="s">
        <v>29</v>
      </c>
      <c r="B27" s="129" t="s">
        <v>79</v>
      </c>
      <c r="C27" s="44">
        <v>3</v>
      </c>
      <c r="D27" s="45">
        <v>297</v>
      </c>
      <c r="E27" s="46">
        <f t="shared" si="1"/>
        <v>891</v>
      </c>
    </row>
    <row r="28" spans="1:5" x14ac:dyDescent="0.3">
      <c r="A28" s="130" t="s">
        <v>30</v>
      </c>
      <c r="B28" s="129" t="s">
        <v>92</v>
      </c>
      <c r="C28" s="44">
        <v>1.5</v>
      </c>
      <c r="D28" s="45">
        <v>197</v>
      </c>
      <c r="E28" s="46">
        <f t="shared" si="1"/>
        <v>295.5</v>
      </c>
    </row>
    <row r="29" spans="1:5" x14ac:dyDescent="0.3">
      <c r="A29" s="130" t="s">
        <v>122</v>
      </c>
      <c r="B29" s="129" t="s">
        <v>92</v>
      </c>
      <c r="C29" s="44">
        <v>1</v>
      </c>
      <c r="D29" s="45">
        <v>49</v>
      </c>
      <c r="E29" s="46">
        <f t="shared" si="1"/>
        <v>49</v>
      </c>
    </row>
    <row r="30" spans="1:5" x14ac:dyDescent="0.3">
      <c r="A30" s="130" t="s">
        <v>16</v>
      </c>
      <c r="B30" s="129" t="s">
        <v>92</v>
      </c>
      <c r="C30" s="44">
        <v>6</v>
      </c>
      <c r="D30" s="45">
        <v>15.59</v>
      </c>
      <c r="E30" s="46">
        <f t="shared" si="1"/>
        <v>93.539999999999992</v>
      </c>
    </row>
    <row r="31" spans="1:5" x14ac:dyDescent="0.3">
      <c r="A31" s="130" t="s">
        <v>123</v>
      </c>
      <c r="B31" s="129" t="s">
        <v>79</v>
      </c>
      <c r="C31" s="44">
        <v>10</v>
      </c>
      <c r="D31" s="45">
        <v>25.95</v>
      </c>
      <c r="E31" s="46">
        <f t="shared" si="1"/>
        <v>259.5</v>
      </c>
    </row>
    <row r="32" spans="1:5" x14ac:dyDescent="0.3">
      <c r="A32" s="130" t="s">
        <v>19</v>
      </c>
      <c r="B32" s="129" t="s">
        <v>79</v>
      </c>
      <c r="C32" s="44">
        <v>6</v>
      </c>
      <c r="D32" s="45">
        <v>42</v>
      </c>
      <c r="E32" s="46">
        <f t="shared" si="1"/>
        <v>252</v>
      </c>
    </row>
    <row r="33" spans="1:5" x14ac:dyDescent="0.3">
      <c r="A33" s="130" t="s">
        <v>20</v>
      </c>
      <c r="B33" s="129" t="s">
        <v>79</v>
      </c>
      <c r="C33" s="44">
        <v>8</v>
      </c>
      <c r="D33" s="45">
        <v>220</v>
      </c>
      <c r="E33" s="46">
        <f t="shared" si="1"/>
        <v>1760</v>
      </c>
    </row>
    <row r="34" spans="1:5" x14ac:dyDescent="0.3">
      <c r="A34" s="130" t="s">
        <v>68</v>
      </c>
      <c r="B34" s="129" t="s">
        <v>92</v>
      </c>
      <c r="C34" s="44">
        <v>1.5</v>
      </c>
      <c r="D34" s="45">
        <v>80</v>
      </c>
      <c r="E34" s="46">
        <f t="shared" si="1"/>
        <v>120</v>
      </c>
    </row>
    <row r="35" spans="1:5" x14ac:dyDescent="0.3">
      <c r="A35" s="130" t="s">
        <v>124</v>
      </c>
      <c r="B35" s="129" t="s">
        <v>79</v>
      </c>
      <c r="C35" s="44">
        <v>4.5</v>
      </c>
      <c r="D35" s="45">
        <v>62.2</v>
      </c>
      <c r="E35" s="46">
        <f t="shared" si="1"/>
        <v>279.90000000000003</v>
      </c>
    </row>
    <row r="36" spans="1:5" x14ac:dyDescent="0.3">
      <c r="A36" s="130" t="s">
        <v>21</v>
      </c>
      <c r="B36" s="129" t="s">
        <v>92</v>
      </c>
      <c r="C36" s="44">
        <v>0.8</v>
      </c>
      <c r="D36" s="45">
        <v>108.33333333333333</v>
      </c>
      <c r="E36" s="46">
        <f t="shared" si="1"/>
        <v>86.666666666666671</v>
      </c>
    </row>
    <row r="37" spans="1:5" x14ac:dyDescent="0.3">
      <c r="A37" s="130" t="s">
        <v>22</v>
      </c>
      <c r="B37" s="130" t="s">
        <v>92</v>
      </c>
      <c r="C37" s="44">
        <v>2</v>
      </c>
      <c r="D37" s="45">
        <v>50</v>
      </c>
      <c r="E37" s="46">
        <f t="shared" si="1"/>
        <v>100</v>
      </c>
    </row>
    <row r="38" spans="1:5" x14ac:dyDescent="0.3">
      <c r="A38" s="3" t="s">
        <v>51</v>
      </c>
      <c r="B38" s="35"/>
      <c r="C38" s="36"/>
      <c r="D38" s="36"/>
      <c r="E38" s="4">
        <f>SUM(E25:E37)</f>
        <v>6000.0266666666666</v>
      </c>
    </row>
    <row r="39" spans="1:5" x14ac:dyDescent="0.3">
      <c r="A39" s="26" t="s">
        <v>95</v>
      </c>
      <c r="B39" s="26"/>
      <c r="C39" s="37"/>
      <c r="D39" s="26"/>
      <c r="E39" s="5"/>
    </row>
    <row r="40" spans="1:5" x14ac:dyDescent="0.3">
      <c r="A40" s="130" t="s">
        <v>126</v>
      </c>
      <c r="B40" s="130" t="s">
        <v>115</v>
      </c>
      <c r="C40" s="44">
        <v>4</v>
      </c>
      <c r="D40" s="45">
        <v>143</v>
      </c>
      <c r="E40" s="46">
        <f>C40*D40</f>
        <v>572</v>
      </c>
    </row>
    <row r="41" spans="1:5" x14ac:dyDescent="0.3">
      <c r="A41" s="130" t="s">
        <v>127</v>
      </c>
      <c r="B41" s="130" t="s">
        <v>115</v>
      </c>
      <c r="C41" s="44">
        <v>7</v>
      </c>
      <c r="D41" s="45">
        <v>143</v>
      </c>
      <c r="E41" s="46">
        <f>C41*D41</f>
        <v>1001</v>
      </c>
    </row>
    <row r="42" spans="1:5" x14ac:dyDescent="0.3">
      <c r="A42" s="130" t="s">
        <v>128</v>
      </c>
      <c r="B42" s="130" t="s">
        <v>115</v>
      </c>
      <c r="C42" s="44">
        <v>19</v>
      </c>
      <c r="D42" s="45">
        <v>143</v>
      </c>
      <c r="E42" s="46">
        <f>C42*D42</f>
        <v>2717</v>
      </c>
    </row>
    <row r="43" spans="1:5" x14ac:dyDescent="0.3">
      <c r="A43" s="130" t="s">
        <v>44</v>
      </c>
      <c r="B43" s="130" t="s">
        <v>125</v>
      </c>
      <c r="C43" s="44">
        <v>1</v>
      </c>
      <c r="D43" s="45">
        <v>1820</v>
      </c>
      <c r="E43" s="46">
        <f t="shared" ref="E43" si="2">C43*D43</f>
        <v>1820</v>
      </c>
    </row>
    <row r="44" spans="1:5" x14ac:dyDescent="0.3">
      <c r="A44" s="130" t="s">
        <v>129</v>
      </c>
      <c r="B44" s="130" t="s">
        <v>48</v>
      </c>
      <c r="C44" s="44">
        <v>20</v>
      </c>
      <c r="D44" s="45">
        <v>110</v>
      </c>
      <c r="E44" s="46">
        <f>C44*D44</f>
        <v>2200</v>
      </c>
    </row>
    <row r="45" spans="1:5" x14ac:dyDescent="0.3">
      <c r="A45" s="130" t="s">
        <v>130</v>
      </c>
      <c r="B45" s="130" t="s">
        <v>48</v>
      </c>
      <c r="C45" s="44">
        <v>2.2000000000000002</v>
      </c>
      <c r="D45" s="45">
        <v>110</v>
      </c>
      <c r="E45" s="46">
        <f>C45*D45</f>
        <v>242.00000000000003</v>
      </c>
    </row>
    <row r="46" spans="1:5" x14ac:dyDescent="0.3">
      <c r="A46" s="3" t="s">
        <v>103</v>
      </c>
      <c r="B46" s="3"/>
      <c r="C46" s="4"/>
      <c r="D46" s="4"/>
      <c r="E46" s="4">
        <f>SUM(E40:E45)</f>
        <v>8552</v>
      </c>
    </row>
    <row r="47" spans="1:5" x14ac:dyDescent="0.3">
      <c r="A47" s="19" t="s">
        <v>131</v>
      </c>
      <c r="B47" s="19"/>
      <c r="C47" s="29"/>
      <c r="D47" s="29"/>
      <c r="E47" s="29"/>
    </row>
    <row r="48" spans="1:5" x14ac:dyDescent="0.3">
      <c r="A48" s="130" t="s">
        <v>132</v>
      </c>
      <c r="B48" s="130" t="s">
        <v>133</v>
      </c>
      <c r="C48" s="150">
        <v>76</v>
      </c>
      <c r="D48" s="47">
        <v>110</v>
      </c>
      <c r="E48" s="47">
        <f>C48*D48</f>
        <v>8360</v>
      </c>
    </row>
    <row r="49" spans="1:5" x14ac:dyDescent="0.3">
      <c r="A49" s="130" t="s">
        <v>130</v>
      </c>
      <c r="B49" s="130" t="s">
        <v>133</v>
      </c>
      <c r="C49" s="150">
        <v>2</v>
      </c>
      <c r="D49" s="47">
        <v>110</v>
      </c>
      <c r="E49" s="47">
        <f>C49*D49</f>
        <v>220</v>
      </c>
    </row>
    <row r="50" spans="1:5" x14ac:dyDescent="0.3">
      <c r="A50" s="130" t="s">
        <v>134</v>
      </c>
      <c r="B50" s="130" t="s">
        <v>133</v>
      </c>
      <c r="C50" s="150">
        <v>9</v>
      </c>
      <c r="D50" s="47">
        <v>110</v>
      </c>
      <c r="E50" s="47">
        <f>C50*D50</f>
        <v>990</v>
      </c>
    </row>
    <row r="51" spans="1:5" x14ac:dyDescent="0.3">
      <c r="A51" s="130" t="s">
        <v>135</v>
      </c>
      <c r="B51" s="130" t="s">
        <v>133</v>
      </c>
      <c r="C51" s="150">
        <v>3</v>
      </c>
      <c r="D51" s="47">
        <v>110</v>
      </c>
      <c r="E51" s="47">
        <f>C51*D51</f>
        <v>330</v>
      </c>
    </row>
    <row r="52" spans="1:5" x14ac:dyDescent="0.3">
      <c r="A52" s="3" t="s">
        <v>111</v>
      </c>
      <c r="B52" s="35"/>
      <c r="C52" s="36"/>
      <c r="D52" s="36"/>
      <c r="E52" s="4">
        <f>SUM(E48:E51)</f>
        <v>9900</v>
      </c>
    </row>
    <row r="53" spans="1:5" x14ac:dyDescent="0.3">
      <c r="A53" s="19" t="s">
        <v>136</v>
      </c>
      <c r="B53" s="19"/>
      <c r="C53" s="29"/>
      <c r="D53" s="29"/>
      <c r="E53" s="32"/>
    </row>
    <row r="54" spans="1:5" x14ac:dyDescent="0.3">
      <c r="A54" s="130" t="s">
        <v>109</v>
      </c>
      <c r="B54" s="130" t="s">
        <v>50</v>
      </c>
      <c r="C54" s="150">
        <v>1</v>
      </c>
      <c r="D54" s="47">
        <v>2000</v>
      </c>
      <c r="E54" s="48">
        <f>C54*D54</f>
        <v>2000</v>
      </c>
    </row>
    <row r="55" spans="1:5" x14ac:dyDescent="0.3">
      <c r="A55" s="3" t="s">
        <v>137</v>
      </c>
      <c r="B55" s="35"/>
      <c r="C55" s="36"/>
      <c r="D55" s="36"/>
      <c r="E55" s="4">
        <f>E54</f>
        <v>2000</v>
      </c>
    </row>
    <row r="56" spans="1:5" x14ac:dyDescent="0.3">
      <c r="A56" s="41" t="s">
        <v>52</v>
      </c>
      <c r="B56" s="41"/>
      <c r="C56" s="41"/>
      <c r="D56" s="41"/>
      <c r="E56" s="42">
        <f>SUM(E14,E23,E38,E46,E52,E55)</f>
        <v>38194.826666666668</v>
      </c>
    </row>
    <row r="59" spans="1:5" x14ac:dyDescent="0.3">
      <c r="A59" s="228" t="s">
        <v>53</v>
      </c>
      <c r="B59" s="229"/>
    </row>
    <row r="60" spans="1:5" x14ac:dyDescent="0.3">
      <c r="A60" s="19" t="str">
        <f>A10</f>
        <v>1-Preparo de solo/Plantio</v>
      </c>
      <c r="B60" s="29">
        <f>E14</f>
        <v>8024.8</v>
      </c>
    </row>
    <row r="61" spans="1:5" x14ac:dyDescent="0.3">
      <c r="A61" s="26" t="str">
        <f>A15</f>
        <v>2-Serviços</v>
      </c>
      <c r="B61" s="29">
        <f>E23</f>
        <v>3718</v>
      </c>
    </row>
    <row r="62" spans="1:5" x14ac:dyDescent="0.3">
      <c r="A62" s="26" t="str">
        <f>A24</f>
        <v>3-Tratos Culturais</v>
      </c>
      <c r="B62" s="29">
        <f>E38</f>
        <v>6000.0266666666666</v>
      </c>
    </row>
    <row r="63" spans="1:5" x14ac:dyDescent="0.3">
      <c r="A63" s="26" t="str">
        <f>A39</f>
        <v>4-Serviços</v>
      </c>
      <c r="B63" s="29">
        <f>E46</f>
        <v>8552</v>
      </c>
    </row>
    <row r="64" spans="1:5" x14ac:dyDescent="0.3">
      <c r="A64" s="26" t="str">
        <f>A47</f>
        <v>5-Colheita</v>
      </c>
      <c r="B64" s="29">
        <f>E52</f>
        <v>9900</v>
      </c>
    </row>
    <row r="65" spans="1:4" x14ac:dyDescent="0.3">
      <c r="A65" s="26" t="str">
        <f>A53</f>
        <v>6-Outros custos</v>
      </c>
      <c r="B65" s="29">
        <f>E54</f>
        <v>2000</v>
      </c>
    </row>
    <row r="66" spans="1:4" x14ac:dyDescent="0.3">
      <c r="A66" s="11" t="s">
        <v>65</v>
      </c>
      <c r="B66" s="42">
        <f>SUM(B60:B65)</f>
        <v>38194.826666666668</v>
      </c>
    </row>
    <row r="69" spans="1:4" x14ac:dyDescent="0.3">
      <c r="A69" s="230" t="s">
        <v>501</v>
      </c>
      <c r="B69" s="230"/>
      <c r="C69" s="230"/>
      <c r="D69" s="230"/>
    </row>
    <row r="70" spans="1:4" x14ac:dyDescent="0.3">
      <c r="A70" t="s">
        <v>54</v>
      </c>
    </row>
    <row r="71" spans="1:4" ht="15.6" x14ac:dyDescent="0.3">
      <c r="A71" s="226" t="s">
        <v>55</v>
      </c>
      <c r="B71" s="226"/>
      <c r="C71" s="226"/>
      <c r="D71" s="226"/>
    </row>
    <row r="72" spans="1:4" ht="15.6" x14ac:dyDescent="0.3">
      <c r="A72" s="226" t="s">
        <v>57</v>
      </c>
      <c r="B72" s="226"/>
      <c r="C72" s="226"/>
      <c r="D72" s="226"/>
    </row>
    <row r="73" spans="1:4" ht="15.6" x14ac:dyDescent="0.3">
      <c r="A73" s="226" t="s">
        <v>407</v>
      </c>
      <c r="B73" s="226"/>
      <c r="C73" s="226"/>
      <c r="D73" s="226"/>
    </row>
  </sheetData>
  <mergeCells count="22">
    <mergeCell ref="A8:E8"/>
    <mergeCell ref="A1:A2"/>
    <mergeCell ref="B1:E2"/>
    <mergeCell ref="A3:B3"/>
    <mergeCell ref="A4:B4"/>
    <mergeCell ref="C4:E4"/>
    <mergeCell ref="C3:E3"/>
    <mergeCell ref="C5:E5"/>
    <mergeCell ref="A5:B5"/>
    <mergeCell ref="C6:E6"/>
    <mergeCell ref="A7:E7"/>
    <mergeCell ref="A6:B6"/>
    <mergeCell ref="A72:B72"/>
    <mergeCell ref="C72:D72"/>
    <mergeCell ref="A73:B73"/>
    <mergeCell ref="C73:D73"/>
    <mergeCell ref="A9:E9"/>
    <mergeCell ref="A59:B59"/>
    <mergeCell ref="A69:B69"/>
    <mergeCell ref="C69:D69"/>
    <mergeCell ref="A71:B71"/>
    <mergeCell ref="C71:D7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A39-69A9-4374-B9BA-BC167F3B8AD3}">
  <dimension ref="A1:E63"/>
  <sheetViews>
    <sheetView topLeftCell="A36" workbookViewId="0">
      <selection activeCell="D14" sqref="D14"/>
    </sheetView>
  </sheetViews>
  <sheetFormatPr defaultRowHeight="14.4" x14ac:dyDescent="0.3"/>
  <cols>
    <col min="1" max="1" width="28.109375" bestFit="1" customWidth="1"/>
    <col min="2" max="2" width="13.6640625" customWidth="1"/>
    <col min="3" max="3" width="14.5546875" bestFit="1" customWidth="1"/>
    <col min="4" max="4" width="14" customWidth="1"/>
    <col min="5" max="5" width="16.55468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6.2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139</v>
      </c>
      <c r="B3" s="283"/>
      <c r="C3" s="241" t="s">
        <v>272</v>
      </c>
      <c r="D3" s="242"/>
      <c r="E3" s="243"/>
    </row>
    <row r="4" spans="1:5" ht="15.6" x14ac:dyDescent="0.3">
      <c r="A4" s="284" t="s">
        <v>3</v>
      </c>
      <c r="B4" s="284"/>
      <c r="C4" s="241" t="s">
        <v>273</v>
      </c>
      <c r="D4" s="242"/>
      <c r="E4" s="243"/>
    </row>
    <row r="5" spans="1:5" ht="15.6" x14ac:dyDescent="0.3">
      <c r="A5" s="240" t="s">
        <v>498</v>
      </c>
      <c r="B5" s="240"/>
      <c r="C5" s="241" t="s">
        <v>274</v>
      </c>
      <c r="D5" s="242"/>
      <c r="E5" s="243"/>
    </row>
    <row r="6" spans="1:5" ht="15.6" x14ac:dyDescent="0.3">
      <c r="A6" s="72" t="s">
        <v>267</v>
      </c>
      <c r="B6" s="75" t="s">
        <v>532</v>
      </c>
      <c r="C6" s="241" t="s">
        <v>275</v>
      </c>
      <c r="D6" s="242"/>
      <c r="E6" s="243"/>
    </row>
    <row r="7" spans="1:5" x14ac:dyDescent="0.3">
      <c r="A7" s="246" t="s">
        <v>421</v>
      </c>
      <c r="B7" s="247"/>
      <c r="C7" s="247"/>
      <c r="D7" s="247"/>
      <c r="E7" s="248"/>
    </row>
    <row r="8" spans="1:5" x14ac:dyDescent="0.3">
      <c r="A8" s="286" t="s">
        <v>276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49" t="str">
        <f>'[1]Referencia Milho'!B6</f>
        <v>Ton</v>
      </c>
      <c r="C11" s="20">
        <v>0.5</v>
      </c>
      <c r="D11" s="22">
        <v>352</v>
      </c>
      <c r="E11" s="22">
        <f>C11*D11</f>
        <v>176</v>
      </c>
    </row>
    <row r="12" spans="1:5" x14ac:dyDescent="0.3">
      <c r="A12" s="20" t="s">
        <v>75</v>
      </c>
      <c r="B12" s="49" t="str">
        <f>'[1]Referencia Milho'!B7</f>
        <v>Ton</v>
      </c>
      <c r="C12" s="20">
        <v>0.3</v>
      </c>
      <c r="D12" s="22">
        <v>2682.25</v>
      </c>
      <c r="E12" s="22">
        <f>C12*D12</f>
        <v>804.67499999999995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945</v>
      </c>
      <c r="E13" s="22">
        <f>C13*D13</f>
        <v>1134</v>
      </c>
    </row>
    <row r="14" spans="1:5" x14ac:dyDescent="0.3">
      <c r="A14" s="3" t="s">
        <v>36</v>
      </c>
      <c r="B14" s="35"/>
      <c r="C14" s="36"/>
      <c r="D14" s="36"/>
      <c r="E14" s="4">
        <f>SUM(E11:E13)</f>
        <v>2114.6750000000002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69</v>
      </c>
      <c r="B16" s="49" t="str">
        <f>'[1]Referencia Milho'!B11</f>
        <v>L</v>
      </c>
      <c r="C16" s="39">
        <f>'[1]Referencia Milho'!C11</f>
        <v>2.5</v>
      </c>
      <c r="D16" s="50">
        <v>26.333333333333332</v>
      </c>
      <c r="E16" s="40">
        <f>C16*D16</f>
        <v>65.833333333333329</v>
      </c>
    </row>
    <row r="17" spans="1:5" x14ac:dyDescent="0.3">
      <c r="A17" s="20" t="s">
        <v>29</v>
      </c>
      <c r="B17" s="49" t="str">
        <f>'[1]Referencia Milho'!B12</f>
        <v>Kg</v>
      </c>
      <c r="C17" s="39">
        <f>'[1]Referencia Milho'!C12</f>
        <v>1.8</v>
      </c>
      <c r="D17" s="50">
        <v>27.733333333333334</v>
      </c>
      <c r="E17" s="40">
        <f t="shared" ref="E17:E34" si="0">C17*D17</f>
        <v>49.92</v>
      </c>
    </row>
    <row r="18" spans="1:5" x14ac:dyDescent="0.3">
      <c r="A18" s="20" t="s">
        <v>30</v>
      </c>
      <c r="B18" s="49" t="str">
        <f>'[1]Referencia Milho'!B13</f>
        <v>L</v>
      </c>
      <c r="C18" s="39">
        <f>'[1]Referencia Milho'!C13</f>
        <v>2</v>
      </c>
      <c r="D18" s="50">
        <v>58.75</v>
      </c>
      <c r="E18" s="40">
        <f t="shared" si="0"/>
        <v>117.5</v>
      </c>
    </row>
    <row r="19" spans="1:5" x14ac:dyDescent="0.3">
      <c r="A19" s="38" t="s">
        <v>31</v>
      </c>
      <c r="B19" s="49" t="str">
        <f>'[1]Referencia Milho'!B14</f>
        <v>Kg</v>
      </c>
      <c r="C19" s="39">
        <f>'[1]Referencia Milho'!C14</f>
        <v>0.08</v>
      </c>
      <c r="D19" s="50">
        <v>420.83333333333331</v>
      </c>
      <c r="E19" s="40">
        <f t="shared" si="0"/>
        <v>33.666666666666664</v>
      </c>
    </row>
    <row r="20" spans="1:5" x14ac:dyDescent="0.3">
      <c r="A20" s="20" t="s">
        <v>21</v>
      </c>
      <c r="B20" s="49" t="str">
        <f>'[1]Referencia Milho'!B15</f>
        <v>L</v>
      </c>
      <c r="C20" s="39">
        <f>'[1]Referencia Milho'!C15</f>
        <v>1</v>
      </c>
      <c r="D20" s="50">
        <v>34</v>
      </c>
      <c r="E20" s="40">
        <f t="shared" si="0"/>
        <v>34</v>
      </c>
    </row>
    <row r="21" spans="1:5" x14ac:dyDescent="0.3">
      <c r="A21" s="20" t="s">
        <v>69</v>
      </c>
      <c r="B21" s="49" t="str">
        <f>'[1]Referencia Milho'!B16</f>
        <v>L</v>
      </c>
      <c r="C21" s="39">
        <f>'[1]Referencia Milho'!C16</f>
        <v>2.5</v>
      </c>
      <c r="D21" s="50">
        <v>26.333333333333332</v>
      </c>
      <c r="E21" s="40">
        <f t="shared" si="0"/>
        <v>65.833333333333329</v>
      </c>
    </row>
    <row r="22" spans="1:5" x14ac:dyDescent="0.3">
      <c r="A22" s="20" t="s">
        <v>29</v>
      </c>
      <c r="B22" s="49" t="str">
        <f>'[1]Referencia Milho'!B17</f>
        <v>Kg</v>
      </c>
      <c r="C22" s="39">
        <f>'[1]Referencia Milho'!C17</f>
        <v>1.8</v>
      </c>
      <c r="D22" s="50">
        <v>27.733333333333334</v>
      </c>
      <c r="E22" s="40">
        <f t="shared" si="0"/>
        <v>49.92</v>
      </c>
    </row>
    <row r="23" spans="1:5" x14ac:dyDescent="0.3">
      <c r="A23" s="20" t="s">
        <v>22</v>
      </c>
      <c r="B23" s="49" t="str">
        <f>'[1]Referencia Milho'!B18</f>
        <v>L</v>
      </c>
      <c r="C23" s="39">
        <f>'[1]Referencia Milho'!C18</f>
        <v>0.2</v>
      </c>
      <c r="D23" s="50">
        <v>125.13666666666666</v>
      </c>
      <c r="E23" s="40">
        <f t="shared" si="0"/>
        <v>25.027333333333331</v>
      </c>
    </row>
    <row r="24" spans="1:5" x14ac:dyDescent="0.3">
      <c r="A24" s="20" t="s">
        <v>23</v>
      </c>
      <c r="B24" s="49" t="str">
        <f>'[1]Referencia Milho'!B19</f>
        <v>L</v>
      </c>
      <c r="C24" s="39">
        <f>'[1]Referencia Milho'!C19</f>
        <v>1</v>
      </c>
      <c r="D24" s="50">
        <v>28.46</v>
      </c>
      <c r="E24" s="40">
        <f t="shared" si="0"/>
        <v>28.46</v>
      </c>
    </row>
    <row r="25" spans="1:5" x14ac:dyDescent="0.3">
      <c r="A25" s="20" t="s">
        <v>145</v>
      </c>
      <c r="B25" s="49" t="str">
        <f>'[1]Referencia Milho'!B20</f>
        <v>L</v>
      </c>
      <c r="C25" s="39">
        <f>'[1]Referencia Milho'!C20</f>
        <v>0.1</v>
      </c>
      <c r="D25" s="50">
        <v>17.153333333333332</v>
      </c>
      <c r="E25" s="40">
        <f t="shared" si="0"/>
        <v>1.7153333333333334</v>
      </c>
    </row>
    <row r="26" spans="1:5" x14ac:dyDescent="0.3">
      <c r="A26" s="20" t="s">
        <v>24</v>
      </c>
      <c r="B26" s="49" t="str">
        <f>'[1]Referencia Milho'!B22</f>
        <v>L</v>
      </c>
      <c r="C26" s="39">
        <f>'[1]Referencia Milho'!C22</f>
        <v>0.15</v>
      </c>
      <c r="D26" s="50">
        <v>179.05</v>
      </c>
      <c r="E26" s="40">
        <f t="shared" si="0"/>
        <v>26.857500000000002</v>
      </c>
    </row>
    <row r="27" spans="1:5" x14ac:dyDescent="0.3">
      <c r="A27" s="20" t="s">
        <v>25</v>
      </c>
      <c r="B27" s="49" t="str">
        <f>'[1]Referencia Milho'!B23</f>
        <v>L</v>
      </c>
      <c r="C27" s="39">
        <f>'[1]Referencia Milho'!C23</f>
        <v>0.4</v>
      </c>
      <c r="D27" s="50">
        <v>280</v>
      </c>
      <c r="E27" s="40">
        <f t="shared" si="0"/>
        <v>112</v>
      </c>
    </row>
    <row r="28" spans="1:5" x14ac:dyDescent="0.3">
      <c r="A28" s="20" t="s">
        <v>32</v>
      </c>
      <c r="B28" s="49" t="str">
        <f>'[1]Referencia Milho'!B24</f>
        <v>L</v>
      </c>
      <c r="C28" s="39">
        <f>'[1]Referencia Milho'!C24</f>
        <v>0.2</v>
      </c>
      <c r="D28" s="50">
        <v>108</v>
      </c>
      <c r="E28" s="40">
        <f t="shared" si="0"/>
        <v>21.6</v>
      </c>
    </row>
    <row r="29" spans="1:5" x14ac:dyDescent="0.3">
      <c r="A29" s="20" t="s">
        <v>33</v>
      </c>
      <c r="B29" s="49" t="str">
        <f>'[1]Referencia Milho'!B25</f>
        <v>L</v>
      </c>
      <c r="C29" s="39">
        <f>'[1]Referencia Milho'!C25</f>
        <v>1</v>
      </c>
      <c r="D29" s="50">
        <v>19</v>
      </c>
      <c r="E29" s="40">
        <f t="shared" si="0"/>
        <v>19</v>
      </c>
    </row>
    <row r="30" spans="1:5" x14ac:dyDescent="0.3">
      <c r="A30" s="20" t="s">
        <v>61</v>
      </c>
      <c r="B30" s="49" t="str">
        <f>'[1]Referencia Milho'!B26</f>
        <v>L</v>
      </c>
      <c r="C30" s="39">
        <f>'[1]Referencia Milho'!C26</f>
        <v>1.5</v>
      </c>
      <c r="D30" s="50">
        <v>24.125</v>
      </c>
      <c r="E30" s="40">
        <f t="shared" si="0"/>
        <v>36.1875</v>
      </c>
    </row>
    <row r="31" spans="1:5" x14ac:dyDescent="0.3">
      <c r="A31" s="20" t="s">
        <v>20</v>
      </c>
      <c r="B31" s="49" t="str">
        <f>'[1]Referencia Milho'!B27</f>
        <v>Kg</v>
      </c>
      <c r="C31" s="39">
        <f>'[1]Referencia Milho'!C27</f>
        <v>0.6</v>
      </c>
      <c r="D31" s="50">
        <v>57.5625</v>
      </c>
      <c r="E31" s="40">
        <f t="shared" si="0"/>
        <v>34.537500000000001</v>
      </c>
    </row>
    <row r="32" spans="1:5" x14ac:dyDescent="0.3">
      <c r="A32" s="20" t="s">
        <v>409</v>
      </c>
      <c r="B32" s="49" t="str">
        <f>'[1]Referencia Milho'!B28</f>
        <v>L</v>
      </c>
      <c r="C32" s="39">
        <f>'[1]Referencia Milho'!C28</f>
        <v>0.4</v>
      </c>
      <c r="D32" s="50">
        <v>64.8</v>
      </c>
      <c r="E32" s="40">
        <f t="shared" si="0"/>
        <v>25.92</v>
      </c>
    </row>
    <row r="33" spans="1:5" x14ac:dyDescent="0.3">
      <c r="A33" s="20" t="s">
        <v>91</v>
      </c>
      <c r="B33" s="49" t="s">
        <v>79</v>
      </c>
      <c r="C33" s="39">
        <v>0.17</v>
      </c>
      <c r="D33" s="50">
        <v>2665.25</v>
      </c>
      <c r="E33" s="40">
        <f t="shared" si="0"/>
        <v>453.09250000000003</v>
      </c>
    </row>
    <row r="34" spans="1:5" x14ac:dyDescent="0.3">
      <c r="A34" s="20" t="s">
        <v>145</v>
      </c>
      <c r="B34" s="49" t="str">
        <f>'[1]Referencia Milho'!B29</f>
        <v>L</v>
      </c>
      <c r="C34" s="39">
        <f>'[1]Referencia Milho'!C29</f>
        <v>0.1</v>
      </c>
      <c r="D34" s="50">
        <v>17.153333333333332</v>
      </c>
      <c r="E34" s="40">
        <f t="shared" si="0"/>
        <v>1.7153333333333334</v>
      </c>
    </row>
    <row r="35" spans="1:5" x14ac:dyDescent="0.3">
      <c r="A35" s="3" t="s">
        <v>45</v>
      </c>
      <c r="B35" s="35"/>
      <c r="C35" s="36"/>
      <c r="D35" s="36"/>
      <c r="E35" s="51">
        <f>SUM(E16:E34)</f>
        <v>1202.7863333333335</v>
      </c>
    </row>
    <row r="36" spans="1:5" x14ac:dyDescent="0.3">
      <c r="A36" s="26" t="s">
        <v>146</v>
      </c>
      <c r="B36" s="26"/>
      <c r="C36" s="37"/>
      <c r="D36" s="26"/>
      <c r="E36" s="5"/>
    </row>
    <row r="37" spans="1:5" x14ac:dyDescent="0.3">
      <c r="A37" s="20" t="s">
        <v>147</v>
      </c>
      <c r="B37" s="49" t="s">
        <v>148</v>
      </c>
      <c r="C37" s="39">
        <v>1</v>
      </c>
      <c r="D37" s="45">
        <v>143</v>
      </c>
      <c r="E37" s="50">
        <f>C37*D37</f>
        <v>143</v>
      </c>
    </row>
    <row r="38" spans="1:5" x14ac:dyDescent="0.3">
      <c r="A38" s="38" t="s">
        <v>149</v>
      </c>
      <c r="B38" s="49" t="s">
        <v>148</v>
      </c>
      <c r="C38" s="39">
        <v>1</v>
      </c>
      <c r="D38" s="45">
        <v>143</v>
      </c>
      <c r="E38" s="50">
        <f t="shared" ref="E38:E42" si="1">C38*D38</f>
        <v>143</v>
      </c>
    </row>
    <row r="39" spans="1:5" x14ac:dyDescent="0.3">
      <c r="A39" s="38" t="s">
        <v>150</v>
      </c>
      <c r="B39" s="49" t="s">
        <v>148</v>
      </c>
      <c r="C39" s="39">
        <v>1</v>
      </c>
      <c r="D39" s="45">
        <v>143</v>
      </c>
      <c r="E39" s="50">
        <f t="shared" si="1"/>
        <v>143</v>
      </c>
    </row>
    <row r="40" spans="1:5" x14ac:dyDescent="0.3">
      <c r="A40" s="38" t="s">
        <v>151</v>
      </c>
      <c r="B40" s="49" t="s">
        <v>148</v>
      </c>
      <c r="C40" s="39">
        <v>1</v>
      </c>
      <c r="D40" s="45">
        <v>143</v>
      </c>
      <c r="E40" s="50">
        <f t="shared" si="1"/>
        <v>143</v>
      </c>
    </row>
    <row r="41" spans="1:5" x14ac:dyDescent="0.3">
      <c r="A41" s="38" t="s">
        <v>152</v>
      </c>
      <c r="B41" s="49" t="s">
        <v>148</v>
      </c>
      <c r="C41" s="39">
        <v>1</v>
      </c>
      <c r="D41" s="50">
        <v>200</v>
      </c>
      <c r="E41" s="50">
        <f t="shared" si="1"/>
        <v>200</v>
      </c>
    </row>
    <row r="42" spans="1:5" x14ac:dyDescent="0.3">
      <c r="A42" s="38" t="s">
        <v>153</v>
      </c>
      <c r="B42" s="49" t="s">
        <v>148</v>
      </c>
      <c r="C42" s="39">
        <v>1</v>
      </c>
      <c r="D42" s="45">
        <v>143</v>
      </c>
      <c r="E42" s="50">
        <f t="shared" si="1"/>
        <v>143</v>
      </c>
    </row>
    <row r="43" spans="1:5" x14ac:dyDescent="0.3">
      <c r="A43" s="3" t="s">
        <v>51</v>
      </c>
      <c r="B43" s="35"/>
      <c r="C43" s="36"/>
      <c r="D43" s="36"/>
      <c r="E43" s="4">
        <f>SUM(E37:E42)</f>
        <v>915</v>
      </c>
    </row>
    <row r="44" spans="1:5" x14ac:dyDescent="0.3">
      <c r="A44" s="26" t="s">
        <v>154</v>
      </c>
      <c r="B44" s="52"/>
      <c r="C44" s="53"/>
      <c r="D44" s="37"/>
      <c r="E44" s="5"/>
    </row>
    <row r="45" spans="1:5" x14ac:dyDescent="0.3">
      <c r="A45" s="38" t="s">
        <v>109</v>
      </c>
      <c r="B45" s="49" t="s">
        <v>106</v>
      </c>
      <c r="C45" s="39">
        <v>1</v>
      </c>
      <c r="D45" s="40">
        <v>50</v>
      </c>
      <c r="E45" s="40">
        <f>C45*D45</f>
        <v>50</v>
      </c>
    </row>
    <row r="46" spans="1:5" x14ac:dyDescent="0.3">
      <c r="A46" s="38" t="s">
        <v>155</v>
      </c>
      <c r="B46" s="49" t="s">
        <v>156</v>
      </c>
      <c r="C46" s="39">
        <v>1</v>
      </c>
      <c r="D46" s="40">
        <v>50</v>
      </c>
      <c r="E46" s="40">
        <f>C46*D46</f>
        <v>50</v>
      </c>
    </row>
    <row r="47" spans="1:5" x14ac:dyDescent="0.3">
      <c r="A47" s="54" t="s">
        <v>103</v>
      </c>
      <c r="B47" s="55"/>
      <c r="C47" s="56"/>
      <c r="D47" s="57"/>
      <c r="E47" s="58">
        <f>SUM(E45:E46)</f>
        <v>100</v>
      </c>
    </row>
    <row r="48" spans="1:5" x14ac:dyDescent="0.3">
      <c r="A48" s="41" t="s">
        <v>65</v>
      </c>
      <c r="B48" s="41"/>
      <c r="C48" s="41"/>
      <c r="D48" s="41"/>
      <c r="E48" s="42">
        <f>SUM(E14,E35,E43,E47)</f>
        <v>4332.4613333333336</v>
      </c>
    </row>
    <row r="51" spans="1:4" x14ac:dyDescent="0.3">
      <c r="A51" s="228" t="s">
        <v>53</v>
      </c>
      <c r="B51" s="229"/>
    </row>
    <row r="52" spans="1:4" x14ac:dyDescent="0.3">
      <c r="A52" s="19" t="str">
        <f>A10</f>
        <v>1-Insumos</v>
      </c>
      <c r="B52" s="29">
        <f>E14</f>
        <v>2114.6750000000002</v>
      </c>
    </row>
    <row r="53" spans="1:4" x14ac:dyDescent="0.3">
      <c r="A53" s="26" t="str">
        <f>A15</f>
        <v>2-Tratos Culturais</v>
      </c>
      <c r="B53" s="29">
        <f>E35</f>
        <v>1202.7863333333335</v>
      </c>
    </row>
    <row r="54" spans="1:4" x14ac:dyDescent="0.3">
      <c r="A54" s="26" t="str">
        <f>A36</f>
        <v>3-Serviços</v>
      </c>
      <c r="B54" s="29">
        <f>E43</f>
        <v>915</v>
      </c>
    </row>
    <row r="55" spans="1:4" x14ac:dyDescent="0.3">
      <c r="A55" s="26" t="str">
        <f>A44</f>
        <v>4-Outros custos</v>
      </c>
      <c r="B55" s="29">
        <f>E47</f>
        <v>100</v>
      </c>
    </row>
    <row r="56" spans="1:4" x14ac:dyDescent="0.3">
      <c r="A56" s="11" t="s">
        <v>65</v>
      </c>
      <c r="B56" s="42">
        <f>SUM(B52:B55)</f>
        <v>4332.4613333333336</v>
      </c>
    </row>
    <row r="59" spans="1:4" x14ac:dyDescent="0.3">
      <c r="A59" s="230" t="s">
        <v>501</v>
      </c>
      <c r="B59" s="230"/>
      <c r="C59" s="230"/>
      <c r="D59" s="230"/>
    </row>
    <row r="60" spans="1:4" x14ac:dyDescent="0.3">
      <c r="A60" t="s">
        <v>54</v>
      </c>
    </row>
    <row r="61" spans="1:4" ht="15.6" x14ac:dyDescent="0.3">
      <c r="A61" s="226" t="s">
        <v>55</v>
      </c>
      <c r="B61" s="226"/>
      <c r="C61" s="226"/>
      <c r="D61" s="226"/>
    </row>
    <row r="62" spans="1:4" ht="15.6" x14ac:dyDescent="0.3">
      <c r="A62" s="226" t="s">
        <v>57</v>
      </c>
      <c r="B62" s="226"/>
      <c r="C62" s="226"/>
      <c r="D62" s="226"/>
    </row>
    <row r="63" spans="1:4" ht="15.6" x14ac:dyDescent="0.3">
      <c r="A63" s="226" t="s">
        <v>407</v>
      </c>
      <c r="B63" s="226"/>
      <c r="C63" s="226"/>
      <c r="D63" s="226"/>
    </row>
  </sheetData>
  <mergeCells count="21">
    <mergeCell ref="A59:B59"/>
    <mergeCell ref="C59:D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51:B51"/>
    <mergeCell ref="A61:B61"/>
    <mergeCell ref="C61:D61"/>
    <mergeCell ref="A62:B62"/>
    <mergeCell ref="C62:D62"/>
    <mergeCell ref="A63:B63"/>
    <mergeCell ref="C63:D6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0529-C9F5-453F-843F-1A4677A7F539}">
  <dimension ref="A1:E64"/>
  <sheetViews>
    <sheetView topLeftCell="A38" workbookViewId="0">
      <selection activeCell="E49" sqref="E49"/>
    </sheetView>
  </sheetViews>
  <sheetFormatPr defaultRowHeight="14.4" x14ac:dyDescent="0.3"/>
  <cols>
    <col min="1" max="1" width="28.109375" bestFit="1" customWidth="1"/>
    <col min="2" max="2" width="14.88671875" customWidth="1"/>
    <col min="3" max="3" width="14.5546875" bestFit="1" customWidth="1"/>
    <col min="4" max="4" width="14.33203125" customWidth="1"/>
    <col min="5" max="5" width="14.1093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7.7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139</v>
      </c>
      <c r="B3" s="283"/>
      <c r="C3" s="241" t="s">
        <v>277</v>
      </c>
      <c r="D3" s="242"/>
      <c r="E3" s="243"/>
    </row>
    <row r="4" spans="1:5" ht="15.6" x14ac:dyDescent="0.3">
      <c r="A4" s="284" t="s">
        <v>59</v>
      </c>
      <c r="B4" s="284"/>
      <c r="C4" s="241" t="s">
        <v>278</v>
      </c>
      <c r="D4" s="242"/>
      <c r="E4" s="243"/>
    </row>
    <row r="5" spans="1:5" ht="15.6" x14ac:dyDescent="0.3">
      <c r="A5" s="240" t="s">
        <v>498</v>
      </c>
      <c r="B5" s="240"/>
      <c r="C5" s="241" t="s">
        <v>274</v>
      </c>
      <c r="D5" s="242"/>
      <c r="E5" s="243"/>
    </row>
    <row r="6" spans="1:5" ht="15.6" x14ac:dyDescent="0.3">
      <c r="A6" s="72" t="s">
        <v>267</v>
      </c>
      <c r="B6" s="75" t="s">
        <v>532</v>
      </c>
      <c r="C6" s="241" t="s">
        <v>275</v>
      </c>
      <c r="D6" s="242"/>
      <c r="E6" s="243"/>
    </row>
    <row r="7" spans="1:5" x14ac:dyDescent="0.3">
      <c r="A7" s="246" t="s">
        <v>421</v>
      </c>
      <c r="B7" s="247"/>
      <c r="C7" s="247"/>
      <c r="D7" s="247"/>
      <c r="E7" s="248"/>
    </row>
    <row r="8" spans="1:5" x14ac:dyDescent="0.3">
      <c r="A8" s="286" t="s">
        <v>276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49" t="str">
        <f>'[1]Referencia Milho'!B6</f>
        <v>Ton</v>
      </c>
      <c r="C11" s="20">
        <v>0.5</v>
      </c>
      <c r="D11" s="22">
        <v>352</v>
      </c>
      <c r="E11" s="22">
        <f t="shared" ref="E11:E12" si="0">C11*D11</f>
        <v>176</v>
      </c>
    </row>
    <row r="12" spans="1:5" x14ac:dyDescent="0.3">
      <c r="A12" s="20" t="s">
        <v>75</v>
      </c>
      <c r="B12" s="49" t="str">
        <f>'[1]Referencia Milho'!B7</f>
        <v>Ton</v>
      </c>
      <c r="C12" s="20">
        <v>0.3</v>
      </c>
      <c r="D12" s="22">
        <v>2682.25</v>
      </c>
      <c r="E12" s="22">
        <f t="shared" si="0"/>
        <v>804.67499999999995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1000</v>
      </c>
      <c r="E13" s="22">
        <f>C13*D13</f>
        <v>1200</v>
      </c>
    </row>
    <row r="14" spans="1:5" x14ac:dyDescent="0.3">
      <c r="A14" s="3" t="s">
        <v>36</v>
      </c>
      <c r="B14" s="35"/>
      <c r="C14" s="36"/>
      <c r="D14" s="36"/>
      <c r="E14" s="4">
        <f>SUM(E11:E13)</f>
        <v>2180.6750000000002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69</v>
      </c>
      <c r="B16" s="49" t="str">
        <f>'[1]Referencia Milho'!B11</f>
        <v>L</v>
      </c>
      <c r="C16" s="39">
        <f>'[1]Referencia Milho'!C11</f>
        <v>2.5</v>
      </c>
      <c r="D16" s="50">
        <v>26.333333333333332</v>
      </c>
      <c r="E16" s="40">
        <f>C16*D16</f>
        <v>65.833333333333329</v>
      </c>
    </row>
    <row r="17" spans="1:5" x14ac:dyDescent="0.3">
      <c r="A17" s="20" t="s">
        <v>29</v>
      </c>
      <c r="B17" s="49" t="str">
        <f>'[1]Referencia Milho'!B12</f>
        <v>Kg</v>
      </c>
      <c r="C17" s="39">
        <f>'[1]Referencia Milho'!C12</f>
        <v>1.8</v>
      </c>
      <c r="D17" s="50">
        <v>27.733333333333334</v>
      </c>
      <c r="E17" s="40">
        <f t="shared" ref="E17:E35" si="1">C17*D17</f>
        <v>49.92</v>
      </c>
    </row>
    <row r="18" spans="1:5" x14ac:dyDescent="0.3">
      <c r="A18" s="20" t="s">
        <v>30</v>
      </c>
      <c r="B18" s="49" t="str">
        <f>'[1]Referencia Milho'!B13</f>
        <v>L</v>
      </c>
      <c r="C18" s="39">
        <f>'[1]Referencia Milho'!C13</f>
        <v>2</v>
      </c>
      <c r="D18" s="50">
        <v>58.75</v>
      </c>
      <c r="E18" s="40">
        <f t="shared" si="1"/>
        <v>117.5</v>
      </c>
    </row>
    <row r="19" spans="1:5" x14ac:dyDescent="0.3">
      <c r="A19" s="38" t="s">
        <v>31</v>
      </c>
      <c r="B19" s="49" t="str">
        <f>'[1]Referencia Milho'!B14</f>
        <v>Kg</v>
      </c>
      <c r="C19" s="39">
        <f>'[1]Referencia Milho'!C14</f>
        <v>0.08</v>
      </c>
      <c r="D19" s="50">
        <v>420.83333333333331</v>
      </c>
      <c r="E19" s="40">
        <f t="shared" si="1"/>
        <v>33.666666666666664</v>
      </c>
    </row>
    <row r="20" spans="1:5" x14ac:dyDescent="0.3">
      <c r="A20" s="20" t="s">
        <v>21</v>
      </c>
      <c r="B20" s="49" t="str">
        <f>'[1]Referencia Milho'!B15</f>
        <v>L</v>
      </c>
      <c r="C20" s="39">
        <f>'[1]Referencia Milho'!C15</f>
        <v>1</v>
      </c>
      <c r="D20" s="50">
        <v>34</v>
      </c>
      <c r="E20" s="40">
        <f t="shared" si="1"/>
        <v>34</v>
      </c>
    </row>
    <row r="21" spans="1:5" x14ac:dyDescent="0.3">
      <c r="A21" s="20" t="s">
        <v>69</v>
      </c>
      <c r="B21" s="49" t="str">
        <f>'[1]Referencia Milho'!B16</f>
        <v>L</v>
      </c>
      <c r="C21" s="39">
        <f>'[1]Referencia Milho'!C16</f>
        <v>2.5</v>
      </c>
      <c r="D21" s="50">
        <v>26.333333333333332</v>
      </c>
      <c r="E21" s="40">
        <f t="shared" si="1"/>
        <v>65.833333333333329</v>
      </c>
    </row>
    <row r="22" spans="1:5" x14ac:dyDescent="0.3">
      <c r="A22" s="20" t="s">
        <v>29</v>
      </c>
      <c r="B22" s="49" t="str">
        <f>'[1]Referencia Milho'!B17</f>
        <v>Kg</v>
      </c>
      <c r="C22" s="39">
        <f>'[1]Referencia Milho'!C17</f>
        <v>1.8</v>
      </c>
      <c r="D22" s="50">
        <v>27.733333333333334</v>
      </c>
      <c r="E22" s="40">
        <f t="shared" si="1"/>
        <v>49.92</v>
      </c>
    </row>
    <row r="23" spans="1:5" x14ac:dyDescent="0.3">
      <c r="A23" s="20" t="s">
        <v>22</v>
      </c>
      <c r="B23" s="49" t="str">
        <f>'[1]Referencia Milho'!B18</f>
        <v>L</v>
      </c>
      <c r="C23" s="39">
        <f>'[1]Referencia Milho'!C18</f>
        <v>0.2</v>
      </c>
      <c r="D23" s="50">
        <v>125.13666666666666</v>
      </c>
      <c r="E23" s="40">
        <f t="shared" si="1"/>
        <v>25.027333333333331</v>
      </c>
    </row>
    <row r="24" spans="1:5" x14ac:dyDescent="0.3">
      <c r="A24" s="20" t="s">
        <v>23</v>
      </c>
      <c r="B24" s="49" t="str">
        <f>'[1]Referencia Milho'!B19</f>
        <v>L</v>
      </c>
      <c r="C24" s="39">
        <f>'[1]Referencia Milho'!C19</f>
        <v>1</v>
      </c>
      <c r="D24" s="50">
        <v>28.46</v>
      </c>
      <c r="E24" s="40">
        <f t="shared" si="1"/>
        <v>28.46</v>
      </c>
    </row>
    <row r="25" spans="1:5" x14ac:dyDescent="0.3">
      <c r="A25" s="20" t="s">
        <v>145</v>
      </c>
      <c r="B25" s="49" t="str">
        <f>'[1]Referencia Milho'!B20</f>
        <v>L</v>
      </c>
      <c r="C25" s="39">
        <f>'[1]Referencia Milho'!C20</f>
        <v>0.1</v>
      </c>
      <c r="D25" s="50">
        <v>17.153333333333332</v>
      </c>
      <c r="E25" s="40">
        <f t="shared" si="1"/>
        <v>1.7153333333333334</v>
      </c>
    </row>
    <row r="26" spans="1:5" x14ac:dyDescent="0.3">
      <c r="A26" s="20" t="s">
        <v>24</v>
      </c>
      <c r="B26" s="49" t="str">
        <f>'[1]Referencia Milho'!B22</f>
        <v>L</v>
      </c>
      <c r="C26" s="39">
        <f>'[1]Referencia Milho'!C22</f>
        <v>0.15</v>
      </c>
      <c r="D26" s="50">
        <v>179.05</v>
      </c>
      <c r="E26" s="40">
        <f t="shared" si="1"/>
        <v>26.857500000000002</v>
      </c>
    </row>
    <row r="27" spans="1:5" x14ac:dyDescent="0.3">
      <c r="A27" s="20" t="s">
        <v>25</v>
      </c>
      <c r="B27" s="49" t="str">
        <f>'[1]Referencia Milho'!B23</f>
        <v>L</v>
      </c>
      <c r="C27" s="39">
        <f>'[1]Referencia Milho'!C23</f>
        <v>0.4</v>
      </c>
      <c r="D27" s="50">
        <v>280</v>
      </c>
      <c r="E27" s="40">
        <f t="shared" si="1"/>
        <v>112</v>
      </c>
    </row>
    <row r="28" spans="1:5" x14ac:dyDescent="0.3">
      <c r="A28" s="20" t="s">
        <v>32</v>
      </c>
      <c r="B28" s="49" t="str">
        <f>'[1]Referencia Milho'!B24</f>
        <v>L</v>
      </c>
      <c r="C28" s="39">
        <f>'[1]Referencia Milho'!C24</f>
        <v>0.2</v>
      </c>
      <c r="D28" s="50">
        <v>108</v>
      </c>
      <c r="E28" s="40">
        <f t="shared" si="1"/>
        <v>21.6</v>
      </c>
    </row>
    <row r="29" spans="1:5" x14ac:dyDescent="0.3">
      <c r="A29" s="20" t="s">
        <v>33</v>
      </c>
      <c r="B29" s="49" t="str">
        <f>'[1]Referencia Milho'!B25</f>
        <v>L</v>
      </c>
      <c r="C29" s="39">
        <f>'[1]Referencia Milho'!C25</f>
        <v>1</v>
      </c>
      <c r="D29" s="50">
        <v>19</v>
      </c>
      <c r="E29" s="40">
        <f t="shared" si="1"/>
        <v>19</v>
      </c>
    </row>
    <row r="30" spans="1:5" x14ac:dyDescent="0.3">
      <c r="A30" s="20" t="s">
        <v>61</v>
      </c>
      <c r="B30" s="49" t="str">
        <f>'[1]Referencia Milho'!B26</f>
        <v>L</v>
      </c>
      <c r="C30" s="39">
        <f>'[1]Referencia Milho'!C26</f>
        <v>1.5</v>
      </c>
      <c r="D30" s="50">
        <v>24.125</v>
      </c>
      <c r="E30" s="40">
        <f t="shared" si="1"/>
        <v>36.1875</v>
      </c>
    </row>
    <row r="31" spans="1:5" x14ac:dyDescent="0.3">
      <c r="A31" s="20" t="s">
        <v>20</v>
      </c>
      <c r="B31" s="49" t="str">
        <f>'[1]Referencia Milho'!B27</f>
        <v>Kg</v>
      </c>
      <c r="C31" s="39">
        <f>'[1]Referencia Milho'!C27</f>
        <v>0.6</v>
      </c>
      <c r="D31" s="50">
        <v>57.5625</v>
      </c>
      <c r="E31" s="40">
        <f t="shared" si="1"/>
        <v>34.537500000000001</v>
      </c>
    </row>
    <row r="32" spans="1:5" x14ac:dyDescent="0.3">
      <c r="A32" s="20" t="s">
        <v>409</v>
      </c>
      <c r="B32" s="49" t="str">
        <f>'[1]Referencia Milho'!B28</f>
        <v>L</v>
      </c>
      <c r="C32" s="39">
        <f>'[1]Referencia Milho'!C28</f>
        <v>0.4</v>
      </c>
      <c r="D32" s="50">
        <v>64.8</v>
      </c>
      <c r="E32" s="40">
        <f t="shared" si="1"/>
        <v>25.92</v>
      </c>
    </row>
    <row r="33" spans="1:5" x14ac:dyDescent="0.3">
      <c r="A33" s="20" t="s">
        <v>91</v>
      </c>
      <c r="B33" s="49" t="s">
        <v>79</v>
      </c>
      <c r="C33" s="39">
        <v>0.17</v>
      </c>
      <c r="D33" s="50">
        <v>2665.25</v>
      </c>
      <c r="E33" s="40">
        <f t="shared" si="1"/>
        <v>453.09250000000003</v>
      </c>
    </row>
    <row r="34" spans="1:5" x14ac:dyDescent="0.3">
      <c r="A34" s="20" t="s">
        <v>93</v>
      </c>
      <c r="B34" s="49" t="s">
        <v>79</v>
      </c>
      <c r="C34" s="39">
        <v>0.2</v>
      </c>
      <c r="D34" s="50">
        <v>2916.3333333333335</v>
      </c>
      <c r="E34" s="40">
        <f t="shared" si="1"/>
        <v>583.26666666666677</v>
      </c>
    </row>
    <row r="35" spans="1:5" x14ac:dyDescent="0.3">
      <c r="A35" s="20" t="s">
        <v>145</v>
      </c>
      <c r="B35" s="49" t="str">
        <f>'[1]Referencia Milho'!B29</f>
        <v>L</v>
      </c>
      <c r="C35" s="39">
        <f>'[1]Referencia Milho'!C29</f>
        <v>0.1</v>
      </c>
      <c r="D35" s="50">
        <v>17.153333333333332</v>
      </c>
      <c r="E35" s="40">
        <f t="shared" si="1"/>
        <v>1.7153333333333334</v>
      </c>
    </row>
    <row r="36" spans="1:5" x14ac:dyDescent="0.3">
      <c r="A36" s="3" t="s">
        <v>45</v>
      </c>
      <c r="B36" s="35"/>
      <c r="C36" s="36"/>
      <c r="D36" s="36"/>
      <c r="E36" s="51">
        <f>SUM(E16:E35)</f>
        <v>1786.0530000000001</v>
      </c>
    </row>
    <row r="37" spans="1:5" x14ac:dyDescent="0.3">
      <c r="A37" s="26" t="s">
        <v>146</v>
      </c>
      <c r="B37" s="26"/>
      <c r="C37" s="37"/>
      <c r="D37" s="26"/>
      <c r="E37" s="5"/>
    </row>
    <row r="38" spans="1:5" x14ac:dyDescent="0.3">
      <c r="A38" s="20" t="s">
        <v>147</v>
      </c>
      <c r="B38" s="49" t="s">
        <v>148</v>
      </c>
      <c r="C38" s="39">
        <v>1</v>
      </c>
      <c r="D38" s="45">
        <v>143</v>
      </c>
      <c r="E38" s="50">
        <f>C38*D38</f>
        <v>143</v>
      </c>
    </row>
    <row r="39" spans="1:5" x14ac:dyDescent="0.3">
      <c r="A39" s="38" t="s">
        <v>149</v>
      </c>
      <c r="B39" s="49" t="s">
        <v>148</v>
      </c>
      <c r="C39" s="39">
        <v>1</v>
      </c>
      <c r="D39" s="45">
        <v>143</v>
      </c>
      <c r="E39" s="50">
        <f t="shared" ref="E39:E43" si="2">C39*D39</f>
        <v>143</v>
      </c>
    </row>
    <row r="40" spans="1:5" x14ac:dyDescent="0.3">
      <c r="A40" s="38" t="s">
        <v>150</v>
      </c>
      <c r="B40" s="49" t="s">
        <v>148</v>
      </c>
      <c r="C40" s="39">
        <v>1</v>
      </c>
      <c r="D40" s="45">
        <v>143</v>
      </c>
      <c r="E40" s="50">
        <f t="shared" si="2"/>
        <v>143</v>
      </c>
    </row>
    <row r="41" spans="1:5" x14ac:dyDescent="0.3">
      <c r="A41" s="38" t="s">
        <v>151</v>
      </c>
      <c r="B41" s="49" t="s">
        <v>148</v>
      </c>
      <c r="C41" s="39">
        <v>1</v>
      </c>
      <c r="D41" s="45">
        <v>143</v>
      </c>
      <c r="E41" s="50">
        <f t="shared" si="2"/>
        <v>143</v>
      </c>
    </row>
    <row r="42" spans="1:5" x14ac:dyDescent="0.3">
      <c r="A42" s="38" t="s">
        <v>152</v>
      </c>
      <c r="B42" s="49" t="s">
        <v>148</v>
      </c>
      <c r="C42" s="39">
        <v>1</v>
      </c>
      <c r="D42" s="50">
        <v>200</v>
      </c>
      <c r="E42" s="50">
        <f t="shared" si="2"/>
        <v>200</v>
      </c>
    </row>
    <row r="43" spans="1:5" x14ac:dyDescent="0.3">
      <c r="A43" s="38" t="s">
        <v>153</v>
      </c>
      <c r="B43" s="49" t="s">
        <v>148</v>
      </c>
      <c r="C43" s="39">
        <v>1</v>
      </c>
      <c r="D43" s="45">
        <v>143</v>
      </c>
      <c r="E43" s="50">
        <f t="shared" si="2"/>
        <v>143</v>
      </c>
    </row>
    <row r="44" spans="1:5" x14ac:dyDescent="0.3">
      <c r="A44" s="3" t="s">
        <v>51</v>
      </c>
      <c r="B44" s="35"/>
      <c r="C44" s="36"/>
      <c r="D44" s="36"/>
      <c r="E44" s="4">
        <f>SUM(E38:E43)</f>
        <v>915</v>
      </c>
    </row>
    <row r="45" spans="1:5" x14ac:dyDescent="0.3">
      <c r="A45" s="26" t="s">
        <v>154</v>
      </c>
      <c r="B45" s="52"/>
      <c r="C45" s="53"/>
      <c r="D45" s="37"/>
      <c r="E45" s="5"/>
    </row>
    <row r="46" spans="1:5" x14ac:dyDescent="0.3">
      <c r="A46" s="38" t="s">
        <v>109</v>
      </c>
      <c r="B46" s="49" t="s">
        <v>106</v>
      </c>
      <c r="C46" s="39">
        <v>1</v>
      </c>
      <c r="D46" s="40">
        <v>100</v>
      </c>
      <c r="E46" s="40">
        <f>C46*D46</f>
        <v>100</v>
      </c>
    </row>
    <row r="47" spans="1:5" x14ac:dyDescent="0.3">
      <c r="A47" s="38" t="s">
        <v>155</v>
      </c>
      <c r="B47" s="49" t="s">
        <v>156</v>
      </c>
      <c r="C47" s="39">
        <v>1</v>
      </c>
      <c r="D47" s="40">
        <v>100</v>
      </c>
      <c r="E47" s="40">
        <f>C47*D47</f>
        <v>100</v>
      </c>
    </row>
    <row r="48" spans="1:5" x14ac:dyDescent="0.3">
      <c r="A48" s="54" t="s">
        <v>103</v>
      </c>
      <c r="B48" s="55"/>
      <c r="C48" s="56"/>
      <c r="D48" s="57"/>
      <c r="E48" s="58">
        <f>SUM(E46:E47)</f>
        <v>200</v>
      </c>
    </row>
    <row r="49" spans="1:5" x14ac:dyDescent="0.3">
      <c r="A49" s="41" t="s">
        <v>65</v>
      </c>
      <c r="B49" s="41"/>
      <c r="C49" s="41"/>
      <c r="D49" s="41"/>
      <c r="E49" s="42">
        <f>SUM(E14,E36,E44,E48)</f>
        <v>5081.7280000000001</v>
      </c>
    </row>
    <row r="52" spans="1:5" x14ac:dyDescent="0.3">
      <c r="A52" s="228" t="s">
        <v>53</v>
      </c>
      <c r="B52" s="229"/>
    </row>
    <row r="53" spans="1:5" x14ac:dyDescent="0.3">
      <c r="A53" s="19" t="str">
        <f>A10</f>
        <v>1-Insumos</v>
      </c>
      <c r="B53" s="29">
        <f>E14</f>
        <v>2180.6750000000002</v>
      </c>
    </row>
    <row r="54" spans="1:5" x14ac:dyDescent="0.3">
      <c r="A54" s="26" t="str">
        <f>A15</f>
        <v>2-Tratos Culturais</v>
      </c>
      <c r="B54" s="29">
        <f>E36</f>
        <v>1786.0530000000001</v>
      </c>
    </row>
    <row r="55" spans="1:5" x14ac:dyDescent="0.3">
      <c r="A55" s="26" t="str">
        <f>A37</f>
        <v>3-Serviços</v>
      </c>
      <c r="B55" s="29">
        <f>E44</f>
        <v>915</v>
      </c>
    </row>
    <row r="56" spans="1:5" x14ac:dyDescent="0.3">
      <c r="A56" s="26" t="str">
        <f>A45</f>
        <v>4-Outros custos</v>
      </c>
      <c r="B56" s="29">
        <f>E48</f>
        <v>200</v>
      </c>
    </row>
    <row r="57" spans="1:5" x14ac:dyDescent="0.3">
      <c r="A57" s="11" t="s">
        <v>65</v>
      </c>
      <c r="B57" s="42">
        <f>SUM(B53:B56)</f>
        <v>5081.7280000000001</v>
      </c>
    </row>
    <row r="60" spans="1:5" x14ac:dyDescent="0.3">
      <c r="A60" s="230" t="s">
        <v>501</v>
      </c>
      <c r="B60" s="230"/>
      <c r="C60" s="230"/>
      <c r="D60" s="230"/>
    </row>
    <row r="61" spans="1:5" x14ac:dyDescent="0.3">
      <c r="A61" t="s">
        <v>54</v>
      </c>
    </row>
    <row r="62" spans="1:5" ht="15.6" x14ac:dyDescent="0.3">
      <c r="A62" s="226" t="s">
        <v>55</v>
      </c>
      <c r="B62" s="226"/>
      <c r="C62" s="226"/>
      <c r="D62" s="226"/>
    </row>
    <row r="63" spans="1:5" ht="15.6" x14ac:dyDescent="0.3">
      <c r="A63" s="226" t="s">
        <v>57</v>
      </c>
      <c r="B63" s="226"/>
      <c r="C63" s="226"/>
      <c r="D63" s="226"/>
    </row>
    <row r="64" spans="1:5" ht="15.6" x14ac:dyDescent="0.3">
      <c r="A64" s="226" t="s">
        <v>407</v>
      </c>
      <c r="B64" s="226"/>
      <c r="C64" s="226"/>
      <c r="D64" s="226"/>
    </row>
  </sheetData>
  <mergeCells count="21">
    <mergeCell ref="A60:B60"/>
    <mergeCell ref="C60:D60"/>
    <mergeCell ref="A52:B52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C62:D62"/>
    <mergeCell ref="A63:B63"/>
    <mergeCell ref="C63:D63"/>
    <mergeCell ref="A64:B64"/>
    <mergeCell ref="C64:D64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C3F-FCE3-4F3C-9044-DDDF2CC39F60}">
  <dimension ref="A1:E65"/>
  <sheetViews>
    <sheetView topLeftCell="A35" workbookViewId="0">
      <selection activeCell="D13" sqref="D13"/>
    </sheetView>
  </sheetViews>
  <sheetFormatPr defaultRowHeight="14.4" x14ac:dyDescent="0.3"/>
  <cols>
    <col min="1" max="1" width="28.109375" bestFit="1" customWidth="1"/>
    <col min="2" max="2" width="13.33203125" bestFit="1" customWidth="1"/>
    <col min="3" max="3" width="14.5546875" bestFit="1" customWidth="1"/>
    <col min="4" max="5" width="14.886718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30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139</v>
      </c>
      <c r="B3" s="283"/>
      <c r="C3" s="241" t="s">
        <v>277</v>
      </c>
      <c r="D3" s="242"/>
      <c r="E3" s="243"/>
    </row>
    <row r="4" spans="1:5" ht="15.6" x14ac:dyDescent="0.3">
      <c r="A4" s="284" t="s">
        <v>279</v>
      </c>
      <c r="B4" s="284"/>
      <c r="C4" s="241" t="s">
        <v>280</v>
      </c>
      <c r="D4" s="242"/>
      <c r="E4" s="243"/>
    </row>
    <row r="5" spans="1:5" ht="15.6" x14ac:dyDescent="0.3">
      <c r="A5" s="240" t="s">
        <v>498</v>
      </c>
      <c r="B5" s="240"/>
      <c r="C5" s="241" t="s">
        <v>274</v>
      </c>
      <c r="D5" s="242"/>
      <c r="E5" s="243"/>
    </row>
    <row r="6" spans="1:5" ht="15.6" x14ac:dyDescent="0.3">
      <c r="A6" s="72" t="s">
        <v>533</v>
      </c>
      <c r="B6" s="75" t="s">
        <v>532</v>
      </c>
      <c r="C6" s="241" t="s">
        <v>275</v>
      </c>
      <c r="D6" s="242"/>
      <c r="E6" s="243"/>
    </row>
    <row r="7" spans="1:5" x14ac:dyDescent="0.3">
      <c r="A7" s="246" t="s">
        <v>562</v>
      </c>
      <c r="B7" s="247"/>
      <c r="C7" s="247"/>
      <c r="D7" s="247"/>
      <c r="E7" s="248"/>
    </row>
    <row r="8" spans="1:5" x14ac:dyDescent="0.3">
      <c r="A8" s="286" t="s">
        <v>276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49" t="str">
        <f>'[1]Referencia Milho'!B6</f>
        <v>Ton</v>
      </c>
      <c r="C11" s="20">
        <v>1.25</v>
      </c>
      <c r="D11" s="22">
        <v>352</v>
      </c>
      <c r="E11" s="22">
        <f t="shared" ref="E11:E12" si="0">C11*D11</f>
        <v>440</v>
      </c>
    </row>
    <row r="12" spans="1:5" x14ac:dyDescent="0.3">
      <c r="A12" s="20" t="s">
        <v>75</v>
      </c>
      <c r="B12" s="49" t="s">
        <v>14</v>
      </c>
      <c r="C12" s="20">
        <v>0.3</v>
      </c>
      <c r="D12" s="22">
        <v>2682.25</v>
      </c>
      <c r="E12" s="22">
        <f t="shared" si="0"/>
        <v>804.67499999999995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1175.67</v>
      </c>
      <c r="E13" s="22">
        <f>C13*D13</f>
        <v>1410.8040000000001</v>
      </c>
    </row>
    <row r="14" spans="1:5" x14ac:dyDescent="0.3">
      <c r="A14" s="3" t="s">
        <v>36</v>
      </c>
      <c r="B14" s="35"/>
      <c r="C14" s="36"/>
      <c r="D14" s="36"/>
      <c r="E14" s="4">
        <f>SUM(E11:E13)</f>
        <v>2655.4790000000003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69</v>
      </c>
      <c r="B16" s="49" t="str">
        <f>'[1]Referencia Milho'!B11</f>
        <v>L</v>
      </c>
      <c r="C16" s="39">
        <f>'[1]Referencia Milho'!C11</f>
        <v>2.5</v>
      </c>
      <c r="D16" s="50">
        <v>26.333333333333332</v>
      </c>
      <c r="E16" s="40">
        <f>C16*D16</f>
        <v>65.833333333333329</v>
      </c>
    </row>
    <row r="17" spans="1:5" x14ac:dyDescent="0.3">
      <c r="A17" s="20" t="s">
        <v>29</v>
      </c>
      <c r="B17" s="49" t="str">
        <f>'[1]Referencia Milho'!B12</f>
        <v>Kg</v>
      </c>
      <c r="C17" s="39">
        <f>'[1]Referencia Milho'!C12</f>
        <v>1.8</v>
      </c>
      <c r="D17" s="50">
        <v>27.733333333333334</v>
      </c>
      <c r="E17" s="40">
        <f t="shared" ref="E17:E35" si="1">C17*D17</f>
        <v>49.92</v>
      </c>
    </row>
    <row r="18" spans="1:5" x14ac:dyDescent="0.3">
      <c r="A18" s="20" t="s">
        <v>30</v>
      </c>
      <c r="B18" s="49" t="str">
        <f>'[1]Referencia Milho'!B13</f>
        <v>L</v>
      </c>
      <c r="C18" s="39">
        <f>'[1]Referencia Milho'!C13</f>
        <v>2</v>
      </c>
      <c r="D18" s="50">
        <v>58.75</v>
      </c>
      <c r="E18" s="40">
        <f t="shared" si="1"/>
        <v>117.5</v>
      </c>
    </row>
    <row r="19" spans="1:5" x14ac:dyDescent="0.3">
      <c r="A19" s="38" t="s">
        <v>31</v>
      </c>
      <c r="B19" s="49" t="str">
        <f>'[1]Referencia Milho'!B14</f>
        <v>Kg</v>
      </c>
      <c r="C19" s="39">
        <f>'[1]Referencia Milho'!C14</f>
        <v>0.08</v>
      </c>
      <c r="D19" s="50">
        <v>420.83333333333331</v>
      </c>
      <c r="E19" s="40">
        <f t="shared" si="1"/>
        <v>33.666666666666664</v>
      </c>
    </row>
    <row r="20" spans="1:5" x14ac:dyDescent="0.3">
      <c r="A20" s="20" t="s">
        <v>21</v>
      </c>
      <c r="B20" s="49" t="str">
        <f>'[1]Referencia Milho'!B15</f>
        <v>L</v>
      </c>
      <c r="C20" s="39">
        <f>'[1]Referencia Milho'!C15</f>
        <v>1</v>
      </c>
      <c r="D20" s="50">
        <v>34</v>
      </c>
      <c r="E20" s="40">
        <f t="shared" si="1"/>
        <v>34</v>
      </c>
    </row>
    <row r="21" spans="1:5" x14ac:dyDescent="0.3">
      <c r="A21" s="20" t="s">
        <v>69</v>
      </c>
      <c r="B21" s="49" t="str">
        <f>'[1]Referencia Milho'!B16</f>
        <v>L</v>
      </c>
      <c r="C21" s="39">
        <f>'[1]Referencia Milho'!C16</f>
        <v>2.5</v>
      </c>
      <c r="D21" s="50">
        <v>26.333333333333332</v>
      </c>
      <c r="E21" s="40">
        <f t="shared" si="1"/>
        <v>65.833333333333329</v>
      </c>
    </row>
    <row r="22" spans="1:5" x14ac:dyDescent="0.3">
      <c r="A22" s="20" t="s">
        <v>29</v>
      </c>
      <c r="B22" s="49" t="str">
        <f>'[1]Referencia Milho'!B17</f>
        <v>Kg</v>
      </c>
      <c r="C22" s="39">
        <f>'[1]Referencia Milho'!C17</f>
        <v>1.8</v>
      </c>
      <c r="D22" s="50">
        <v>27.733333333333334</v>
      </c>
      <c r="E22" s="40">
        <f t="shared" si="1"/>
        <v>49.92</v>
      </c>
    </row>
    <row r="23" spans="1:5" x14ac:dyDescent="0.3">
      <c r="A23" s="20" t="s">
        <v>22</v>
      </c>
      <c r="B23" s="49" t="str">
        <f>'[1]Referencia Milho'!B18</f>
        <v>L</v>
      </c>
      <c r="C23" s="39">
        <f>'[1]Referencia Milho'!C18</f>
        <v>0.2</v>
      </c>
      <c r="D23" s="50">
        <v>125.13666666666666</v>
      </c>
      <c r="E23" s="40">
        <f t="shared" si="1"/>
        <v>25.027333333333331</v>
      </c>
    </row>
    <row r="24" spans="1:5" x14ac:dyDescent="0.3">
      <c r="A24" s="20" t="s">
        <v>23</v>
      </c>
      <c r="B24" s="49" t="str">
        <f>'[1]Referencia Milho'!B19</f>
        <v>L</v>
      </c>
      <c r="C24" s="39">
        <f>'[1]Referencia Milho'!C19</f>
        <v>1</v>
      </c>
      <c r="D24" s="50">
        <v>28.46</v>
      </c>
      <c r="E24" s="40">
        <f t="shared" si="1"/>
        <v>28.46</v>
      </c>
    </row>
    <row r="25" spans="1:5" x14ac:dyDescent="0.3">
      <c r="A25" s="20" t="s">
        <v>145</v>
      </c>
      <c r="B25" s="49" t="str">
        <f>'[1]Referencia Milho'!B20</f>
        <v>L</v>
      </c>
      <c r="C25" s="39">
        <f>'[1]Referencia Milho'!C20</f>
        <v>0.1</v>
      </c>
      <c r="D25" s="50">
        <v>17.153333333333332</v>
      </c>
      <c r="E25" s="40">
        <f t="shared" si="1"/>
        <v>1.7153333333333334</v>
      </c>
    </row>
    <row r="26" spans="1:5" x14ac:dyDescent="0.3">
      <c r="A26" s="20" t="s">
        <v>24</v>
      </c>
      <c r="B26" s="49" t="str">
        <f>'[1]Referencia Milho'!B22</f>
        <v>L</v>
      </c>
      <c r="C26" s="39">
        <f>'[1]Referencia Milho'!C22</f>
        <v>0.15</v>
      </c>
      <c r="D26" s="50">
        <v>179.05</v>
      </c>
      <c r="E26" s="40">
        <f t="shared" si="1"/>
        <v>26.857500000000002</v>
      </c>
    </row>
    <row r="27" spans="1:5" x14ac:dyDescent="0.3">
      <c r="A27" s="20" t="s">
        <v>25</v>
      </c>
      <c r="B27" s="49" t="str">
        <f>'[1]Referencia Milho'!B23</f>
        <v>L</v>
      </c>
      <c r="C27" s="39">
        <f>'[1]Referencia Milho'!C23</f>
        <v>0.4</v>
      </c>
      <c r="D27" s="50">
        <v>280</v>
      </c>
      <c r="E27" s="40">
        <f t="shared" si="1"/>
        <v>112</v>
      </c>
    </row>
    <row r="28" spans="1:5" x14ac:dyDescent="0.3">
      <c r="A28" s="20" t="s">
        <v>32</v>
      </c>
      <c r="B28" s="49" t="str">
        <f>'[1]Referencia Milho'!B24</f>
        <v>L</v>
      </c>
      <c r="C28" s="39">
        <f>'[1]Referencia Milho'!C24</f>
        <v>0.2</v>
      </c>
      <c r="D28" s="50">
        <v>108</v>
      </c>
      <c r="E28" s="40">
        <f t="shared" si="1"/>
        <v>21.6</v>
      </c>
    </row>
    <row r="29" spans="1:5" x14ac:dyDescent="0.3">
      <c r="A29" s="20" t="s">
        <v>33</v>
      </c>
      <c r="B29" s="49" t="str">
        <f>'[1]Referencia Milho'!B25</f>
        <v>L</v>
      </c>
      <c r="C29" s="39">
        <f>'[1]Referencia Milho'!C25</f>
        <v>1</v>
      </c>
      <c r="D29" s="50">
        <v>19</v>
      </c>
      <c r="E29" s="40">
        <f t="shared" si="1"/>
        <v>19</v>
      </c>
    </row>
    <row r="30" spans="1:5" x14ac:dyDescent="0.3">
      <c r="A30" s="20" t="s">
        <v>61</v>
      </c>
      <c r="B30" s="49" t="str">
        <f>'[1]Referencia Milho'!B26</f>
        <v>L</v>
      </c>
      <c r="C30" s="39">
        <f>'[1]Referencia Milho'!C26</f>
        <v>1.5</v>
      </c>
      <c r="D30" s="50">
        <v>24.125</v>
      </c>
      <c r="E30" s="40">
        <f t="shared" si="1"/>
        <v>36.1875</v>
      </c>
    </row>
    <row r="31" spans="1:5" x14ac:dyDescent="0.3">
      <c r="A31" s="20" t="s">
        <v>20</v>
      </c>
      <c r="B31" s="49" t="str">
        <f>'[1]Referencia Milho'!B27</f>
        <v>Kg</v>
      </c>
      <c r="C31" s="39">
        <f>'[1]Referencia Milho'!C27</f>
        <v>0.6</v>
      </c>
      <c r="D31" s="50">
        <v>57.5625</v>
      </c>
      <c r="E31" s="40">
        <f t="shared" si="1"/>
        <v>34.537500000000001</v>
      </c>
    </row>
    <row r="32" spans="1:5" x14ac:dyDescent="0.3">
      <c r="A32" s="20" t="s">
        <v>409</v>
      </c>
      <c r="B32" s="49" t="str">
        <f>'[1]Referencia Milho'!B28</f>
        <v>L</v>
      </c>
      <c r="C32" s="39">
        <f>'[1]Referencia Milho'!C28</f>
        <v>0.4</v>
      </c>
      <c r="D32" s="50">
        <v>64.8</v>
      </c>
      <c r="E32" s="40">
        <f t="shared" si="1"/>
        <v>25.92</v>
      </c>
    </row>
    <row r="33" spans="1:5" x14ac:dyDescent="0.3">
      <c r="A33" s="20" t="s">
        <v>91</v>
      </c>
      <c r="B33" s="49" t="s">
        <v>79</v>
      </c>
      <c r="C33" s="39">
        <v>0.2</v>
      </c>
      <c r="D33" s="50">
        <v>2665.25</v>
      </c>
      <c r="E33" s="40">
        <f t="shared" si="1"/>
        <v>533.05000000000007</v>
      </c>
    </row>
    <row r="34" spans="1:5" x14ac:dyDescent="0.3">
      <c r="A34" s="20" t="s">
        <v>93</v>
      </c>
      <c r="B34" s="49" t="s">
        <v>79</v>
      </c>
      <c r="C34" s="39">
        <v>0.25</v>
      </c>
      <c r="D34" s="50">
        <v>2916.3333333333335</v>
      </c>
      <c r="E34" s="40">
        <f t="shared" si="1"/>
        <v>729.08333333333337</v>
      </c>
    </row>
    <row r="35" spans="1:5" x14ac:dyDescent="0.3">
      <c r="A35" s="20" t="s">
        <v>145</v>
      </c>
      <c r="B35" s="49" t="str">
        <f>'[1]Referencia Milho'!B29</f>
        <v>L</v>
      </c>
      <c r="C35" s="39">
        <f>'[1]Referencia Milho'!C29</f>
        <v>0.1</v>
      </c>
      <c r="D35" s="50">
        <v>17.153333333333332</v>
      </c>
      <c r="E35" s="40">
        <f t="shared" si="1"/>
        <v>1.7153333333333334</v>
      </c>
    </row>
    <row r="36" spans="1:5" x14ac:dyDescent="0.3">
      <c r="A36" s="3" t="s">
        <v>45</v>
      </c>
      <c r="B36" s="35"/>
      <c r="C36" s="36"/>
      <c r="D36" s="36"/>
      <c r="E36" s="51">
        <f>SUM(E16:E35)</f>
        <v>2011.8271666666667</v>
      </c>
    </row>
    <row r="37" spans="1:5" x14ac:dyDescent="0.3">
      <c r="A37" s="26" t="s">
        <v>146</v>
      </c>
      <c r="B37" s="26"/>
      <c r="C37" s="37"/>
      <c r="D37" s="26"/>
      <c r="E37" s="5"/>
    </row>
    <row r="38" spans="1:5" x14ac:dyDescent="0.3">
      <c r="A38" s="20" t="s">
        <v>147</v>
      </c>
      <c r="B38" s="49" t="s">
        <v>148</v>
      </c>
      <c r="C38" s="39">
        <v>1</v>
      </c>
      <c r="D38" s="45">
        <v>143</v>
      </c>
      <c r="E38" s="50">
        <f>C38*D38</f>
        <v>143</v>
      </c>
    </row>
    <row r="39" spans="1:5" x14ac:dyDescent="0.3">
      <c r="A39" s="38" t="s">
        <v>149</v>
      </c>
      <c r="B39" s="49" t="s">
        <v>148</v>
      </c>
      <c r="C39" s="39">
        <v>1</v>
      </c>
      <c r="D39" s="45">
        <v>143</v>
      </c>
      <c r="E39" s="50">
        <f t="shared" ref="E39:E43" si="2">C39*D39</f>
        <v>143</v>
      </c>
    </row>
    <row r="40" spans="1:5" x14ac:dyDescent="0.3">
      <c r="A40" s="38" t="s">
        <v>150</v>
      </c>
      <c r="B40" s="49" t="s">
        <v>148</v>
      </c>
      <c r="C40" s="39">
        <v>1</v>
      </c>
      <c r="D40" s="45">
        <v>143</v>
      </c>
      <c r="E40" s="50">
        <f t="shared" si="2"/>
        <v>143</v>
      </c>
    </row>
    <row r="41" spans="1:5" x14ac:dyDescent="0.3">
      <c r="A41" s="38" t="s">
        <v>151</v>
      </c>
      <c r="B41" s="49" t="s">
        <v>148</v>
      </c>
      <c r="C41" s="39">
        <v>1</v>
      </c>
      <c r="D41" s="45">
        <v>143</v>
      </c>
      <c r="E41" s="50">
        <f t="shared" si="2"/>
        <v>143</v>
      </c>
    </row>
    <row r="42" spans="1:5" x14ac:dyDescent="0.3">
      <c r="A42" s="38" t="s">
        <v>152</v>
      </c>
      <c r="B42" s="49" t="s">
        <v>148</v>
      </c>
      <c r="C42" s="39">
        <v>1</v>
      </c>
      <c r="D42" s="50">
        <v>200</v>
      </c>
      <c r="E42" s="50">
        <f t="shared" si="2"/>
        <v>200</v>
      </c>
    </row>
    <row r="43" spans="1:5" x14ac:dyDescent="0.3">
      <c r="A43" s="38" t="s">
        <v>153</v>
      </c>
      <c r="B43" s="49" t="s">
        <v>148</v>
      </c>
      <c r="C43" s="39">
        <v>1</v>
      </c>
      <c r="D43" s="45">
        <v>143</v>
      </c>
      <c r="E43" s="50">
        <f t="shared" si="2"/>
        <v>143</v>
      </c>
    </row>
    <row r="44" spans="1:5" x14ac:dyDescent="0.3">
      <c r="A44" s="3" t="s">
        <v>51</v>
      </c>
      <c r="B44" s="35"/>
      <c r="C44" s="36"/>
      <c r="D44" s="36"/>
      <c r="E44" s="4">
        <f>SUM(E38:E43)</f>
        <v>915</v>
      </c>
    </row>
    <row r="45" spans="1:5" x14ac:dyDescent="0.3">
      <c r="A45" s="26" t="s">
        <v>154</v>
      </c>
      <c r="B45" s="52"/>
      <c r="C45" s="53"/>
      <c r="D45" s="37"/>
      <c r="E45" s="5"/>
    </row>
    <row r="46" spans="1:5" x14ac:dyDescent="0.3">
      <c r="A46" s="38" t="s">
        <v>109</v>
      </c>
      <c r="B46" s="49" t="s">
        <v>106</v>
      </c>
      <c r="C46" s="39">
        <v>1</v>
      </c>
      <c r="D46" s="40">
        <v>200</v>
      </c>
      <c r="E46" s="40">
        <f>C46*D46</f>
        <v>200</v>
      </c>
    </row>
    <row r="47" spans="1:5" x14ac:dyDescent="0.3">
      <c r="A47" s="38" t="s">
        <v>44</v>
      </c>
      <c r="B47" s="49" t="s">
        <v>158</v>
      </c>
      <c r="C47" s="39">
        <v>1</v>
      </c>
      <c r="D47" s="40">
        <v>150</v>
      </c>
      <c r="E47" s="40">
        <f>C47*D47</f>
        <v>150</v>
      </c>
    </row>
    <row r="48" spans="1:5" x14ac:dyDescent="0.3">
      <c r="A48" s="38" t="s">
        <v>155</v>
      </c>
      <c r="B48" s="49" t="s">
        <v>156</v>
      </c>
      <c r="C48" s="39">
        <v>1</v>
      </c>
      <c r="D48" s="40">
        <v>150</v>
      </c>
      <c r="E48" s="40">
        <f>C48*D48</f>
        <v>150</v>
      </c>
    </row>
    <row r="49" spans="1:5" x14ac:dyDescent="0.3">
      <c r="A49" s="54" t="s">
        <v>103</v>
      </c>
      <c r="B49" s="55"/>
      <c r="C49" s="56"/>
      <c r="D49" s="57"/>
      <c r="E49" s="58">
        <f>SUM(E46:E48)</f>
        <v>500</v>
      </c>
    </row>
    <row r="50" spans="1:5" x14ac:dyDescent="0.3">
      <c r="A50" s="41" t="s">
        <v>65</v>
      </c>
      <c r="B50" s="41"/>
      <c r="C50" s="41"/>
      <c r="D50" s="41"/>
      <c r="E50" s="42">
        <f>SUM(E14,E36,E44,E49)</f>
        <v>6082.3061666666672</v>
      </c>
    </row>
    <row r="53" spans="1:5" x14ac:dyDescent="0.3">
      <c r="A53" s="228" t="s">
        <v>53</v>
      </c>
      <c r="B53" s="229"/>
    </row>
    <row r="54" spans="1:5" x14ac:dyDescent="0.3">
      <c r="A54" s="19" t="str">
        <f>A10</f>
        <v>1-Insumos</v>
      </c>
      <c r="B54" s="29">
        <f>E14</f>
        <v>2655.4790000000003</v>
      </c>
    </row>
    <row r="55" spans="1:5" x14ac:dyDescent="0.3">
      <c r="A55" s="26" t="str">
        <f>A15</f>
        <v>2-Tratos Culturais</v>
      </c>
      <c r="B55" s="29">
        <f>E36</f>
        <v>2011.8271666666667</v>
      </c>
    </row>
    <row r="56" spans="1:5" x14ac:dyDescent="0.3">
      <c r="A56" s="26" t="str">
        <f>A37</f>
        <v>3-Serviços</v>
      </c>
      <c r="B56" s="29">
        <f>E44</f>
        <v>915</v>
      </c>
    </row>
    <row r="57" spans="1:5" x14ac:dyDescent="0.3">
      <c r="A57" s="26" t="str">
        <f>A45</f>
        <v>4-Outros custos</v>
      </c>
      <c r="B57" s="29">
        <f>E49</f>
        <v>500</v>
      </c>
    </row>
    <row r="58" spans="1:5" x14ac:dyDescent="0.3">
      <c r="A58" s="11" t="s">
        <v>65</v>
      </c>
      <c r="B58" s="42">
        <f>SUM(B54:B57)</f>
        <v>6082.3061666666672</v>
      </c>
    </row>
    <row r="61" spans="1:5" x14ac:dyDescent="0.3">
      <c r="A61" s="230" t="s">
        <v>501</v>
      </c>
      <c r="B61" s="230"/>
      <c r="C61" s="230"/>
      <c r="D61" s="230"/>
    </row>
    <row r="62" spans="1:5" x14ac:dyDescent="0.3">
      <c r="A62" t="s">
        <v>54</v>
      </c>
    </row>
    <row r="63" spans="1:5" ht="15.6" x14ac:dyDescent="0.3">
      <c r="A63" s="226" t="s">
        <v>55</v>
      </c>
      <c r="B63" s="226"/>
      <c r="C63" s="226"/>
      <c r="D63" s="226"/>
    </row>
    <row r="64" spans="1:5" ht="15.6" x14ac:dyDescent="0.3">
      <c r="A64" s="226" t="s">
        <v>57</v>
      </c>
      <c r="B64" s="226"/>
      <c r="C64" s="226"/>
      <c r="D64" s="226"/>
    </row>
    <row r="65" spans="1:4" ht="15.6" x14ac:dyDescent="0.3">
      <c r="A65" s="226" t="s">
        <v>407</v>
      </c>
      <c r="B65" s="226"/>
      <c r="C65" s="226"/>
      <c r="D65" s="226"/>
    </row>
  </sheetData>
  <mergeCells count="21">
    <mergeCell ref="A61:B61"/>
    <mergeCell ref="C61:D61"/>
    <mergeCell ref="A53:B5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3:B63"/>
    <mergeCell ref="C63:D63"/>
    <mergeCell ref="A64:B64"/>
    <mergeCell ref="C64:D64"/>
    <mergeCell ref="A65:B65"/>
    <mergeCell ref="C65:D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8A6-3FF2-42C8-AFFB-611CFE81AB4E}">
  <dimension ref="A1:E51"/>
  <sheetViews>
    <sheetView topLeftCell="A21" zoomScaleNormal="100" workbookViewId="0">
      <selection activeCell="K6" sqref="K6"/>
    </sheetView>
  </sheetViews>
  <sheetFormatPr defaultRowHeight="14.4" x14ac:dyDescent="0.3"/>
  <cols>
    <col min="1" max="1" width="28.109375" bestFit="1" customWidth="1"/>
    <col min="2" max="2" width="14.88671875" customWidth="1"/>
    <col min="3" max="3" width="14.5546875" bestFit="1" customWidth="1"/>
    <col min="4" max="4" width="14.33203125" customWidth="1"/>
    <col min="5" max="5" width="14.109375" customWidth="1"/>
  </cols>
  <sheetData>
    <row r="1" spans="1:5" ht="20.25" customHeight="1" x14ac:dyDescent="0.3">
      <c r="A1" s="232"/>
      <c r="B1" s="233" t="s">
        <v>0</v>
      </c>
      <c r="C1" s="233"/>
      <c r="D1" s="233"/>
      <c r="E1" s="233"/>
    </row>
    <row r="2" spans="1:5" ht="30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400</v>
      </c>
      <c r="B3" s="283"/>
      <c r="C3" s="241" t="s">
        <v>318</v>
      </c>
      <c r="D3" s="242"/>
      <c r="E3" s="243"/>
    </row>
    <row r="4" spans="1:5" ht="15.6" x14ac:dyDescent="0.3">
      <c r="A4" s="284" t="s">
        <v>59</v>
      </c>
      <c r="B4" s="284"/>
      <c r="C4" s="241" t="s">
        <v>402</v>
      </c>
      <c r="D4" s="242"/>
      <c r="E4" s="243"/>
    </row>
    <row r="5" spans="1:5" ht="15.6" x14ac:dyDescent="0.3">
      <c r="A5" s="240" t="s">
        <v>498</v>
      </c>
      <c r="B5" s="240"/>
      <c r="C5" s="241" t="s">
        <v>399</v>
      </c>
      <c r="D5" s="242"/>
      <c r="E5" s="243"/>
    </row>
    <row r="6" spans="1:5" ht="15.6" x14ac:dyDescent="0.3">
      <c r="A6" s="72" t="s">
        <v>534</v>
      </c>
      <c r="B6" s="75"/>
      <c r="C6" s="241" t="s">
        <v>403</v>
      </c>
      <c r="D6" s="242"/>
      <c r="E6" s="243"/>
    </row>
    <row r="7" spans="1:5" x14ac:dyDescent="0.3">
      <c r="A7" s="246" t="s">
        <v>421</v>
      </c>
      <c r="B7" s="247"/>
      <c r="C7" s="247"/>
      <c r="D7" s="247"/>
      <c r="E7" s="248"/>
    </row>
    <row r="8" spans="1:5" x14ac:dyDescent="0.3">
      <c r="A8" s="286" t="s">
        <v>276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19" t="s">
        <v>9</v>
      </c>
      <c r="C10" s="19" t="s">
        <v>10</v>
      </c>
      <c r="D10" s="19" t="s">
        <v>11</v>
      </c>
      <c r="E10" s="33" t="s">
        <v>12</v>
      </c>
    </row>
    <row r="11" spans="1:5" x14ac:dyDescent="0.3">
      <c r="A11" s="20" t="s">
        <v>142</v>
      </c>
      <c r="B11" s="49" t="s">
        <v>14</v>
      </c>
      <c r="C11" s="20">
        <v>1</v>
      </c>
      <c r="D11" s="22">
        <v>236.5</v>
      </c>
      <c r="E11" s="22">
        <f>C11*D11</f>
        <v>236.5</v>
      </c>
    </row>
    <row r="12" spans="1:5" x14ac:dyDescent="0.3">
      <c r="A12" s="20" t="s">
        <v>75</v>
      </c>
      <c r="B12" s="49" t="s">
        <v>14</v>
      </c>
      <c r="C12" s="20">
        <v>0.4</v>
      </c>
      <c r="D12" s="22">
        <v>5500</v>
      </c>
      <c r="E12" s="22">
        <f t="shared" ref="E12:E13" si="0">C12*D12</f>
        <v>2200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945</v>
      </c>
      <c r="E13" s="22">
        <f t="shared" si="0"/>
        <v>1134</v>
      </c>
    </row>
    <row r="14" spans="1:5" x14ac:dyDescent="0.3">
      <c r="A14" s="41" t="s">
        <v>36</v>
      </c>
      <c r="B14" s="117"/>
      <c r="C14" s="118"/>
      <c r="D14" s="118"/>
      <c r="E14" s="42">
        <f>SUM(E11:E13)</f>
        <v>3570.5</v>
      </c>
    </row>
    <row r="15" spans="1:5" x14ac:dyDescent="0.3">
      <c r="A15" s="19" t="s">
        <v>144</v>
      </c>
      <c r="B15" s="19"/>
      <c r="C15" s="132"/>
      <c r="D15" s="19"/>
      <c r="E15" s="1"/>
    </row>
    <row r="16" spans="1:5" x14ac:dyDescent="0.3">
      <c r="A16" s="20" t="s">
        <v>29</v>
      </c>
      <c r="B16" s="49" t="s">
        <v>79</v>
      </c>
      <c r="C16" s="20">
        <v>1</v>
      </c>
      <c r="D16" s="22">
        <v>27.733333333333334</v>
      </c>
      <c r="E16" s="22">
        <f t="shared" ref="E16:E24" si="1">C16*D16</f>
        <v>27.733333333333334</v>
      </c>
    </row>
    <row r="17" spans="1:5" x14ac:dyDescent="0.3">
      <c r="A17" s="20" t="s">
        <v>30</v>
      </c>
      <c r="B17" s="49" t="s">
        <v>92</v>
      </c>
      <c r="C17" s="20">
        <v>1</v>
      </c>
      <c r="D17" s="22">
        <v>58.75</v>
      </c>
      <c r="E17" s="22">
        <f t="shared" si="1"/>
        <v>58.75</v>
      </c>
    </row>
    <row r="18" spans="1:5" x14ac:dyDescent="0.3">
      <c r="A18" s="20" t="s">
        <v>21</v>
      </c>
      <c r="B18" s="49" t="s">
        <v>92</v>
      </c>
      <c r="C18" s="20">
        <v>1</v>
      </c>
      <c r="D18" s="22">
        <v>34</v>
      </c>
      <c r="E18" s="22">
        <f t="shared" si="1"/>
        <v>34</v>
      </c>
    </row>
    <row r="19" spans="1:5" x14ac:dyDescent="0.3">
      <c r="A19" s="20" t="s">
        <v>22</v>
      </c>
      <c r="B19" s="49" t="s">
        <v>92</v>
      </c>
      <c r="C19" s="20">
        <v>0.2</v>
      </c>
      <c r="D19" s="22">
        <v>125.13666666666666</v>
      </c>
      <c r="E19" s="22">
        <f t="shared" si="1"/>
        <v>25.027333333333331</v>
      </c>
    </row>
    <row r="20" spans="1:5" x14ac:dyDescent="0.3">
      <c r="A20" s="20" t="s">
        <v>23</v>
      </c>
      <c r="B20" s="49" t="s">
        <v>92</v>
      </c>
      <c r="C20" s="20">
        <v>1.5</v>
      </c>
      <c r="D20" s="22">
        <v>28.46</v>
      </c>
      <c r="E20" s="27">
        <f t="shared" si="1"/>
        <v>42.69</v>
      </c>
    </row>
    <row r="21" spans="1:5" x14ac:dyDescent="0.3">
      <c r="A21" s="20" t="s">
        <v>145</v>
      </c>
      <c r="B21" s="49" t="s">
        <v>92</v>
      </c>
      <c r="C21" s="20">
        <v>0.1</v>
      </c>
      <c r="D21" s="22">
        <v>17.153333333333332</v>
      </c>
      <c r="E21" s="22">
        <f t="shared" si="1"/>
        <v>1.7153333333333334</v>
      </c>
    </row>
    <row r="22" spans="1:5" x14ac:dyDescent="0.3">
      <c r="A22" s="20" t="s">
        <v>16</v>
      </c>
      <c r="B22" s="49" t="s">
        <v>79</v>
      </c>
      <c r="C22" s="20">
        <v>0.6</v>
      </c>
      <c r="D22" s="22">
        <v>223.69</v>
      </c>
      <c r="E22" s="22">
        <f t="shared" si="1"/>
        <v>134.214</v>
      </c>
    </row>
    <row r="23" spans="1:5" x14ac:dyDescent="0.3">
      <c r="A23" s="20" t="s">
        <v>93</v>
      </c>
      <c r="B23" s="49" t="s">
        <v>79</v>
      </c>
      <c r="C23" s="20">
        <v>0.2</v>
      </c>
      <c r="D23" s="22">
        <v>2665.25</v>
      </c>
      <c r="E23" s="22">
        <f t="shared" si="1"/>
        <v>533.05000000000007</v>
      </c>
    </row>
    <row r="24" spans="1:5" x14ac:dyDescent="0.3">
      <c r="A24" s="20" t="s">
        <v>160</v>
      </c>
      <c r="B24" s="49" t="s">
        <v>92</v>
      </c>
      <c r="C24" s="20">
        <v>0.1</v>
      </c>
      <c r="D24" s="22">
        <v>24.125</v>
      </c>
      <c r="E24" s="22">
        <f t="shared" si="1"/>
        <v>2.4125000000000001</v>
      </c>
    </row>
    <row r="25" spans="1:5" x14ac:dyDescent="0.3">
      <c r="A25" s="41" t="s">
        <v>45</v>
      </c>
      <c r="B25" s="117"/>
      <c r="C25" s="118"/>
      <c r="D25" s="118"/>
      <c r="E25" s="121">
        <f>SUM(E16:E24)</f>
        <v>859.59250000000009</v>
      </c>
    </row>
    <row r="26" spans="1:5" x14ac:dyDescent="0.3">
      <c r="A26" s="19" t="s">
        <v>146</v>
      </c>
      <c r="B26" s="19"/>
      <c r="C26" s="132"/>
      <c r="D26" s="19"/>
      <c r="E26" s="1"/>
    </row>
    <row r="27" spans="1:5" x14ac:dyDescent="0.3">
      <c r="A27" s="20" t="s">
        <v>149</v>
      </c>
      <c r="B27" s="49" t="s">
        <v>148</v>
      </c>
      <c r="C27" s="20">
        <v>1</v>
      </c>
      <c r="D27" s="45">
        <v>143</v>
      </c>
      <c r="E27" s="22">
        <f t="shared" ref="E27:E29" si="2">C27*D27</f>
        <v>143</v>
      </c>
    </row>
    <row r="28" spans="1:5" x14ac:dyDescent="0.3">
      <c r="A28" s="20" t="s">
        <v>38</v>
      </c>
      <c r="B28" s="49" t="s">
        <v>148</v>
      </c>
      <c r="C28" s="20">
        <v>1.5</v>
      </c>
      <c r="D28" s="45">
        <v>143</v>
      </c>
      <c r="E28" s="22">
        <f t="shared" si="2"/>
        <v>214.5</v>
      </c>
    </row>
    <row r="29" spans="1:5" x14ac:dyDescent="0.3">
      <c r="A29" s="20" t="s">
        <v>151</v>
      </c>
      <c r="B29" s="49" t="s">
        <v>148</v>
      </c>
      <c r="C29" s="20">
        <v>1.5</v>
      </c>
      <c r="D29" s="45">
        <v>143</v>
      </c>
      <c r="E29" s="22">
        <f t="shared" si="2"/>
        <v>214.5</v>
      </c>
    </row>
    <row r="30" spans="1:5" x14ac:dyDescent="0.3">
      <c r="A30" s="41" t="s">
        <v>51</v>
      </c>
      <c r="B30" s="117"/>
      <c r="C30" s="118"/>
      <c r="D30" s="118"/>
      <c r="E30" s="42">
        <f>SUM(E27:E29)</f>
        <v>572</v>
      </c>
    </row>
    <row r="31" spans="1:5" x14ac:dyDescent="0.3">
      <c r="A31" s="19" t="s">
        <v>154</v>
      </c>
      <c r="B31" s="52"/>
      <c r="C31" s="133"/>
      <c r="D31" s="132"/>
      <c r="E31" s="1"/>
    </row>
    <row r="32" spans="1:5" x14ac:dyDescent="0.3">
      <c r="A32" s="20" t="s">
        <v>109</v>
      </c>
      <c r="B32" s="49" t="s">
        <v>106</v>
      </c>
      <c r="C32" s="20">
        <v>1</v>
      </c>
      <c r="D32" s="27">
        <v>750</v>
      </c>
      <c r="E32" s="27">
        <f>C32*D32</f>
        <v>750</v>
      </c>
    </row>
    <row r="33" spans="1:5" x14ac:dyDescent="0.3">
      <c r="A33" s="20" t="s">
        <v>401</v>
      </c>
      <c r="B33" s="49" t="s">
        <v>148</v>
      </c>
      <c r="C33" s="20">
        <v>4</v>
      </c>
      <c r="D33" s="22">
        <v>350</v>
      </c>
      <c r="E33" s="22">
        <f t="shared" ref="E33" si="3">C33*D33</f>
        <v>1400</v>
      </c>
    </row>
    <row r="34" spans="1:5" x14ac:dyDescent="0.3">
      <c r="A34" s="41" t="s">
        <v>103</v>
      </c>
      <c r="B34" s="117"/>
      <c r="C34" s="117"/>
      <c r="D34" s="118"/>
      <c r="E34" s="42">
        <f>SUM(E32:E33)</f>
        <v>2150</v>
      </c>
    </row>
    <row r="35" spans="1:5" x14ac:dyDescent="0.3">
      <c r="A35" s="41" t="s">
        <v>65</v>
      </c>
      <c r="B35" s="41"/>
      <c r="C35" s="41"/>
      <c r="D35" s="41"/>
      <c r="E35" s="42">
        <f>SUM(E14,E25,E30,E34)</f>
        <v>7152.0924999999997</v>
      </c>
    </row>
    <row r="37" spans="1:5" x14ac:dyDescent="0.3">
      <c r="A37" s="228" t="s">
        <v>53</v>
      </c>
      <c r="B37" s="229"/>
    </row>
    <row r="38" spans="1:5" x14ac:dyDescent="0.3">
      <c r="A38" s="19" t="s">
        <v>141</v>
      </c>
      <c r="B38" s="29">
        <f>E14</f>
        <v>3570.5</v>
      </c>
    </row>
    <row r="39" spans="1:5" x14ac:dyDescent="0.3">
      <c r="A39" s="19" t="s">
        <v>144</v>
      </c>
      <c r="B39" s="29">
        <f>E25</f>
        <v>859.59250000000009</v>
      </c>
    </row>
    <row r="40" spans="1:5" x14ac:dyDescent="0.3">
      <c r="A40" s="19" t="s">
        <v>146</v>
      </c>
      <c r="B40" s="29">
        <f>E30</f>
        <v>572</v>
      </c>
    </row>
    <row r="41" spans="1:5" x14ac:dyDescent="0.3">
      <c r="A41" s="19" t="s">
        <v>154</v>
      </c>
      <c r="B41" s="29">
        <f>E34</f>
        <v>2150</v>
      </c>
    </row>
    <row r="42" spans="1:5" x14ac:dyDescent="0.3">
      <c r="A42" s="41" t="s">
        <v>65</v>
      </c>
      <c r="B42" s="42">
        <f>SUM(B38:B41)</f>
        <v>7152.0924999999997</v>
      </c>
    </row>
    <row r="44" spans="1:5" x14ac:dyDescent="0.3">
      <c r="A44" s="230" t="s">
        <v>501</v>
      </c>
      <c r="B44" s="230"/>
      <c r="C44" s="230"/>
      <c r="D44" s="230"/>
    </row>
    <row r="45" spans="1:5" x14ac:dyDescent="0.3">
      <c r="A45" t="s">
        <v>54</v>
      </c>
    </row>
    <row r="46" spans="1:5" ht="15.6" x14ac:dyDescent="0.3">
      <c r="A46" s="226" t="s">
        <v>55</v>
      </c>
      <c r="B46" s="226"/>
      <c r="C46" s="226"/>
      <c r="D46" s="226"/>
    </row>
    <row r="47" spans="1:5" ht="15.6" x14ac:dyDescent="0.3">
      <c r="A47" s="226" t="s">
        <v>56</v>
      </c>
      <c r="B47" s="226"/>
      <c r="C47" s="226"/>
      <c r="D47" s="226"/>
    </row>
    <row r="48" spans="1:5" ht="15.6" x14ac:dyDescent="0.3">
      <c r="A48" s="226" t="s">
        <v>57</v>
      </c>
      <c r="B48" s="226"/>
      <c r="C48" s="226"/>
      <c r="D48" s="226"/>
    </row>
    <row r="49" spans="1:4" ht="15.6" x14ac:dyDescent="0.3">
      <c r="A49" s="226" t="s">
        <v>58</v>
      </c>
      <c r="B49" s="226"/>
    </row>
    <row r="50" spans="1:4" ht="15.6" x14ac:dyDescent="0.3">
      <c r="A50" s="226" t="s">
        <v>57</v>
      </c>
      <c r="B50" s="226"/>
      <c r="C50" s="226"/>
      <c r="D50" s="226"/>
    </row>
    <row r="51" spans="1:4" ht="15.6" x14ac:dyDescent="0.3">
      <c r="A51" s="226" t="s">
        <v>58</v>
      </c>
      <c r="B51" s="226"/>
    </row>
  </sheetData>
  <mergeCells count="25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0:B50"/>
    <mergeCell ref="C50:D50"/>
    <mergeCell ref="A51:B51"/>
    <mergeCell ref="A46:B46"/>
    <mergeCell ref="C46:D46"/>
    <mergeCell ref="A48:B48"/>
    <mergeCell ref="C48:D48"/>
    <mergeCell ref="A49:B49"/>
    <mergeCell ref="A37:B37"/>
    <mergeCell ref="A44:B44"/>
    <mergeCell ref="C44:D44"/>
    <mergeCell ref="A47:B47"/>
    <mergeCell ref="C47:D4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A739-D357-4D03-A712-0BA4D85D3855}">
  <dimension ref="A1:E57"/>
  <sheetViews>
    <sheetView topLeftCell="A30" workbookViewId="0">
      <selection activeCell="E45" sqref="E45"/>
    </sheetView>
  </sheetViews>
  <sheetFormatPr defaultRowHeight="14.4" x14ac:dyDescent="0.3"/>
  <cols>
    <col min="1" max="1" width="39.33203125" bestFit="1" customWidth="1"/>
    <col min="2" max="2" width="12.109375" bestFit="1" customWidth="1"/>
    <col min="3" max="3" width="14.5546875" bestFit="1" customWidth="1"/>
    <col min="4" max="4" width="13.44140625" bestFit="1" customWidth="1"/>
    <col min="5" max="5" width="12.1093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6.2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182</v>
      </c>
      <c r="B3" s="283"/>
      <c r="C3" s="241" t="s">
        <v>284</v>
      </c>
      <c r="D3" s="242"/>
      <c r="E3" s="243"/>
    </row>
    <row r="4" spans="1:5" ht="15.6" x14ac:dyDescent="0.3">
      <c r="A4" s="284" t="s">
        <v>279</v>
      </c>
      <c r="B4" s="284"/>
      <c r="C4" s="241" t="s">
        <v>591</v>
      </c>
      <c r="D4" s="242"/>
      <c r="E4" s="243"/>
    </row>
    <row r="5" spans="1:5" ht="15.6" x14ac:dyDescent="0.3">
      <c r="A5" s="240" t="s">
        <v>498</v>
      </c>
      <c r="B5" s="240"/>
      <c r="C5" s="241" t="s">
        <v>460</v>
      </c>
      <c r="D5" s="242"/>
      <c r="E5" s="243"/>
    </row>
    <row r="6" spans="1:5" ht="15.6" x14ac:dyDescent="0.3">
      <c r="A6" s="252" t="s">
        <v>535</v>
      </c>
      <c r="B6" s="277"/>
      <c r="C6" s="241" t="s">
        <v>461</v>
      </c>
      <c r="D6" s="242"/>
      <c r="E6" s="243"/>
    </row>
    <row r="7" spans="1:5" x14ac:dyDescent="0.3">
      <c r="A7" s="246" t="s">
        <v>421</v>
      </c>
      <c r="B7" s="247"/>
      <c r="C7" s="247"/>
      <c r="D7" s="247"/>
      <c r="E7" s="248"/>
    </row>
    <row r="8" spans="1:5" x14ac:dyDescent="0.3">
      <c r="A8" s="286" t="s">
        <v>276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75</v>
      </c>
      <c r="B11" s="59" t="s">
        <v>79</v>
      </c>
      <c r="C11" s="60">
        <v>0.25</v>
      </c>
      <c r="D11" s="22">
        <v>3024</v>
      </c>
      <c r="E11" s="22">
        <f>C11*D11</f>
        <v>756</v>
      </c>
    </row>
    <row r="12" spans="1:5" x14ac:dyDescent="0.3">
      <c r="A12" s="20" t="s">
        <v>78</v>
      </c>
      <c r="B12" s="59" t="s">
        <v>79</v>
      </c>
      <c r="C12" s="60">
        <v>180</v>
      </c>
      <c r="D12" s="22">
        <v>4</v>
      </c>
      <c r="E12" s="22">
        <f>C12*D12</f>
        <v>720</v>
      </c>
    </row>
    <row r="13" spans="1:5" x14ac:dyDescent="0.3">
      <c r="A13" s="3" t="s">
        <v>36</v>
      </c>
      <c r="B13" s="35"/>
      <c r="C13" s="36"/>
      <c r="D13" s="36"/>
      <c r="E13" s="4">
        <f>SUM(E11:E12)</f>
        <v>1476</v>
      </c>
    </row>
    <row r="14" spans="1:5" x14ac:dyDescent="0.3">
      <c r="A14" s="26" t="s">
        <v>144</v>
      </c>
      <c r="B14" s="26"/>
      <c r="C14" s="37"/>
      <c r="D14" s="26"/>
      <c r="E14" s="5"/>
    </row>
    <row r="15" spans="1:5" x14ac:dyDescent="0.3">
      <c r="A15" s="20" t="s">
        <v>29</v>
      </c>
      <c r="B15" s="134" t="s">
        <v>92</v>
      </c>
      <c r="C15" s="49">
        <v>2.5</v>
      </c>
      <c r="D15" s="64">
        <v>27.733333333333334</v>
      </c>
      <c r="E15" s="40">
        <f>C15*D15</f>
        <v>69.333333333333343</v>
      </c>
    </row>
    <row r="16" spans="1:5" x14ac:dyDescent="0.3">
      <c r="A16" s="20" t="s">
        <v>30</v>
      </c>
      <c r="B16" s="134" t="s">
        <v>92</v>
      </c>
      <c r="C16" s="60">
        <v>0.7</v>
      </c>
      <c r="D16" s="64">
        <v>34</v>
      </c>
      <c r="E16" s="40">
        <f t="shared" ref="E16:E23" si="0">C16*D16</f>
        <v>23.799999999999997</v>
      </c>
    </row>
    <row r="17" spans="1:5" x14ac:dyDescent="0.3">
      <c r="A17" s="20" t="s">
        <v>31</v>
      </c>
      <c r="B17" s="134" t="s">
        <v>92</v>
      </c>
      <c r="C17" s="60">
        <v>1.5</v>
      </c>
      <c r="D17" s="64">
        <v>19.5</v>
      </c>
      <c r="E17" s="40">
        <f t="shared" si="0"/>
        <v>29.25</v>
      </c>
    </row>
    <row r="18" spans="1:5" x14ac:dyDescent="0.3">
      <c r="A18" s="152" t="s">
        <v>462</v>
      </c>
      <c r="B18" s="134" t="s">
        <v>92</v>
      </c>
      <c r="C18" s="60">
        <v>0.6</v>
      </c>
      <c r="D18" s="64">
        <v>180</v>
      </c>
      <c r="E18" s="40">
        <f t="shared" si="0"/>
        <v>108</v>
      </c>
    </row>
    <row r="19" spans="1:5" x14ac:dyDescent="0.3">
      <c r="A19" s="20" t="s">
        <v>16</v>
      </c>
      <c r="B19" s="134" t="s">
        <v>92</v>
      </c>
      <c r="C19" s="60">
        <v>0.75</v>
      </c>
      <c r="D19" s="64">
        <v>89</v>
      </c>
      <c r="E19" s="40">
        <f t="shared" si="0"/>
        <v>66.75</v>
      </c>
    </row>
    <row r="20" spans="1:5" x14ac:dyDescent="0.3">
      <c r="A20" s="20" t="s">
        <v>21</v>
      </c>
      <c r="B20" s="134" t="s">
        <v>92</v>
      </c>
      <c r="C20" s="60">
        <v>0.1</v>
      </c>
      <c r="D20" s="64">
        <v>179.05</v>
      </c>
      <c r="E20" s="40">
        <f t="shared" si="0"/>
        <v>17.905000000000001</v>
      </c>
    </row>
    <row r="21" spans="1:5" x14ac:dyDescent="0.3">
      <c r="A21" s="20" t="s">
        <v>18</v>
      </c>
      <c r="B21" s="134" t="s">
        <v>79</v>
      </c>
      <c r="C21" s="60">
        <v>1</v>
      </c>
      <c r="D21" s="64">
        <v>57.5625</v>
      </c>
      <c r="E21" s="40">
        <f t="shared" si="0"/>
        <v>57.5625</v>
      </c>
    </row>
    <row r="22" spans="1:5" x14ac:dyDescent="0.3">
      <c r="A22" s="20" t="s">
        <v>32</v>
      </c>
      <c r="B22" s="134" t="s">
        <v>92</v>
      </c>
      <c r="C22" s="60">
        <v>1.5</v>
      </c>
      <c r="D22" s="64">
        <v>17</v>
      </c>
      <c r="E22" s="40">
        <f t="shared" si="0"/>
        <v>25.5</v>
      </c>
    </row>
    <row r="23" spans="1:5" x14ac:dyDescent="0.3">
      <c r="A23" s="153" t="s">
        <v>19</v>
      </c>
      <c r="B23" s="134" t="s">
        <v>79</v>
      </c>
      <c r="C23" s="60">
        <v>1</v>
      </c>
      <c r="D23" s="64">
        <v>57.5625</v>
      </c>
      <c r="E23" s="40">
        <f t="shared" si="0"/>
        <v>57.5625</v>
      </c>
    </row>
    <row r="24" spans="1:5" x14ac:dyDescent="0.3">
      <c r="A24" s="153" t="s">
        <v>22</v>
      </c>
      <c r="B24" s="134" t="s">
        <v>92</v>
      </c>
      <c r="C24" s="60">
        <v>0.1</v>
      </c>
      <c r="D24" s="64">
        <v>179.05</v>
      </c>
      <c r="E24" s="40">
        <f>C24*D24</f>
        <v>17.905000000000001</v>
      </c>
    </row>
    <row r="25" spans="1:5" x14ac:dyDescent="0.3">
      <c r="A25" s="20" t="s">
        <v>183</v>
      </c>
      <c r="B25" s="59" t="s">
        <v>14</v>
      </c>
      <c r="C25" s="60">
        <v>0.2</v>
      </c>
      <c r="D25" s="64">
        <v>2916.3333333333335</v>
      </c>
      <c r="E25" s="40">
        <f>C25*D25</f>
        <v>583.26666666666677</v>
      </c>
    </row>
    <row r="26" spans="1:5" x14ac:dyDescent="0.3">
      <c r="A26" s="3" t="s">
        <v>45</v>
      </c>
      <c r="B26" s="35"/>
      <c r="C26" s="36"/>
      <c r="D26" s="36"/>
      <c r="E26" s="4">
        <f>SUM(E15:E25)</f>
        <v>1056.835</v>
      </c>
    </row>
    <row r="27" spans="1:5" x14ac:dyDescent="0.3">
      <c r="A27" s="26" t="s">
        <v>146</v>
      </c>
      <c r="B27" s="26"/>
      <c r="C27" s="37"/>
      <c r="D27" s="26"/>
      <c r="E27" s="5"/>
    </row>
    <row r="28" spans="1:5" x14ac:dyDescent="0.3">
      <c r="A28" s="20" t="s">
        <v>149</v>
      </c>
      <c r="B28" s="49" t="s">
        <v>148</v>
      </c>
      <c r="C28" s="39">
        <v>1</v>
      </c>
      <c r="D28" s="45">
        <v>143</v>
      </c>
      <c r="E28" s="40">
        <f>C28*D28</f>
        <v>143</v>
      </c>
    </row>
    <row r="29" spans="1:5" x14ac:dyDescent="0.3">
      <c r="A29" s="38" t="s">
        <v>150</v>
      </c>
      <c r="B29" s="49" t="s">
        <v>148</v>
      </c>
      <c r="C29" s="39">
        <v>1</v>
      </c>
      <c r="D29" s="45">
        <v>143</v>
      </c>
      <c r="E29" s="40">
        <f t="shared" ref="E29:E32" si="1">C29*D29</f>
        <v>143</v>
      </c>
    </row>
    <row r="30" spans="1:5" x14ac:dyDescent="0.3">
      <c r="A30" s="38" t="s">
        <v>151</v>
      </c>
      <c r="B30" s="49" t="s">
        <v>148</v>
      </c>
      <c r="C30" s="39">
        <v>1</v>
      </c>
      <c r="D30" s="45">
        <v>143</v>
      </c>
      <c r="E30" s="40">
        <f t="shared" si="1"/>
        <v>143</v>
      </c>
    </row>
    <row r="31" spans="1:5" x14ac:dyDescent="0.3">
      <c r="A31" s="38" t="s">
        <v>152</v>
      </c>
      <c r="B31" s="49" t="s">
        <v>148</v>
      </c>
      <c r="C31" s="39">
        <v>1</v>
      </c>
      <c r="D31" s="45">
        <v>143</v>
      </c>
      <c r="E31" s="40">
        <f t="shared" si="1"/>
        <v>143</v>
      </c>
    </row>
    <row r="32" spans="1:5" x14ac:dyDescent="0.3">
      <c r="A32" s="38" t="s">
        <v>153</v>
      </c>
      <c r="B32" s="49" t="s">
        <v>148</v>
      </c>
      <c r="C32" s="39">
        <v>1</v>
      </c>
      <c r="D32" s="45">
        <v>143</v>
      </c>
      <c r="E32" s="40">
        <f t="shared" si="1"/>
        <v>143</v>
      </c>
    </row>
    <row r="33" spans="1:5" x14ac:dyDescent="0.3">
      <c r="A33" s="3" t="s">
        <v>51</v>
      </c>
      <c r="B33" s="35"/>
      <c r="C33" s="36"/>
      <c r="D33" s="36"/>
      <c r="E33" s="4">
        <f>SUM(E28:E32)</f>
        <v>715</v>
      </c>
    </row>
    <row r="34" spans="1:5" x14ac:dyDescent="0.3">
      <c r="A34" s="26" t="s">
        <v>154</v>
      </c>
      <c r="B34" s="52"/>
      <c r="C34" s="53"/>
      <c r="D34" s="37"/>
      <c r="E34" s="5"/>
    </row>
    <row r="35" spans="1:5" x14ac:dyDescent="0.3">
      <c r="A35" s="38" t="s">
        <v>109</v>
      </c>
      <c r="B35" s="49" t="s">
        <v>50</v>
      </c>
      <c r="C35" s="39">
        <v>1</v>
      </c>
      <c r="D35" s="40">
        <v>50</v>
      </c>
      <c r="E35" s="40">
        <f t="shared" ref="E35:E37" si="2">C35*D35</f>
        <v>50</v>
      </c>
    </row>
    <row r="36" spans="1:5" x14ac:dyDescent="0.3">
      <c r="A36" s="38" t="s">
        <v>44</v>
      </c>
      <c r="B36" s="49" t="s">
        <v>50</v>
      </c>
      <c r="C36" s="39">
        <v>1</v>
      </c>
      <c r="D36" s="40">
        <v>100</v>
      </c>
      <c r="E36" s="40">
        <f t="shared" si="2"/>
        <v>100</v>
      </c>
    </row>
    <row r="37" spans="1:5" x14ac:dyDescent="0.3">
      <c r="A37" s="38" t="s">
        <v>155</v>
      </c>
      <c r="B37" s="49" t="s">
        <v>50</v>
      </c>
      <c r="C37" s="39">
        <v>1</v>
      </c>
      <c r="D37" s="40">
        <v>50</v>
      </c>
      <c r="E37" s="40">
        <f t="shared" si="2"/>
        <v>50</v>
      </c>
    </row>
    <row r="38" spans="1:5" x14ac:dyDescent="0.3">
      <c r="A38" s="54" t="s">
        <v>103</v>
      </c>
      <c r="B38" s="55"/>
      <c r="C38" s="56"/>
      <c r="D38" s="57"/>
      <c r="E38" s="4">
        <f>SUM(E35:E37)</f>
        <v>200</v>
      </c>
    </row>
    <row r="39" spans="1:5" x14ac:dyDescent="0.3">
      <c r="A39" s="41" t="s">
        <v>52</v>
      </c>
      <c r="B39" s="41"/>
      <c r="C39" s="41"/>
      <c r="D39" s="41"/>
      <c r="E39" s="42">
        <f>SUM(E13,E26,E33,E38)</f>
        <v>3447.835</v>
      </c>
    </row>
    <row r="42" spans="1:5" x14ac:dyDescent="0.3">
      <c r="A42" s="228" t="s">
        <v>53</v>
      </c>
      <c r="B42" s="229"/>
    </row>
    <row r="43" spans="1:5" x14ac:dyDescent="0.3">
      <c r="A43" s="19" t="str">
        <f>A10</f>
        <v>1-Insumos</v>
      </c>
      <c r="B43" s="29">
        <f>E13</f>
        <v>1476</v>
      </c>
    </row>
    <row r="44" spans="1:5" x14ac:dyDescent="0.3">
      <c r="A44" s="26" t="str">
        <f>A14</f>
        <v>2-Tratos Culturais</v>
      </c>
      <c r="B44" s="29">
        <f>E26</f>
        <v>1056.835</v>
      </c>
    </row>
    <row r="45" spans="1:5" x14ac:dyDescent="0.3">
      <c r="A45" s="26" t="str">
        <f>A27</f>
        <v>3-Serviços</v>
      </c>
      <c r="B45" s="29">
        <f>E33</f>
        <v>715</v>
      </c>
    </row>
    <row r="46" spans="1:5" x14ac:dyDescent="0.3">
      <c r="A46" s="26" t="str">
        <f>A34</f>
        <v>4-Outros custos</v>
      </c>
      <c r="B46" s="29">
        <f>E38</f>
        <v>200</v>
      </c>
    </row>
    <row r="47" spans="1:5" x14ac:dyDescent="0.3">
      <c r="A47" s="11" t="s">
        <v>65</v>
      </c>
      <c r="B47" s="42">
        <f>SUM(B43:B46)</f>
        <v>3447.835</v>
      </c>
    </row>
    <row r="50" spans="1:4" x14ac:dyDescent="0.3">
      <c r="A50" s="230" t="s">
        <v>501</v>
      </c>
      <c r="B50" s="230"/>
      <c r="C50" s="230"/>
      <c r="D50" s="230"/>
    </row>
    <row r="51" spans="1:4" x14ac:dyDescent="0.3">
      <c r="A51" t="s">
        <v>54</v>
      </c>
    </row>
    <row r="52" spans="1:4" ht="15.6" x14ac:dyDescent="0.3">
      <c r="A52" s="226" t="s">
        <v>55</v>
      </c>
      <c r="B52" s="226"/>
      <c r="C52" s="226"/>
      <c r="D52" s="226"/>
    </row>
    <row r="53" spans="1:4" ht="15.6" x14ac:dyDescent="0.3">
      <c r="A53" s="226" t="s">
        <v>57</v>
      </c>
      <c r="B53" s="226"/>
      <c r="C53" s="226"/>
      <c r="D53" s="226"/>
    </row>
    <row r="54" spans="1:4" ht="15.6" x14ac:dyDescent="0.3">
      <c r="A54" s="226" t="s">
        <v>407</v>
      </c>
      <c r="B54" s="226"/>
      <c r="C54" s="226"/>
      <c r="D54" s="226"/>
    </row>
    <row r="56" spans="1:4" ht="15.6" x14ac:dyDescent="0.3">
      <c r="A56" s="226" t="s">
        <v>57</v>
      </c>
      <c r="B56" s="226"/>
      <c r="C56" s="226"/>
      <c r="D56" s="226"/>
    </row>
    <row r="57" spans="1:4" ht="15.6" x14ac:dyDescent="0.3">
      <c r="A57" s="226" t="s">
        <v>407</v>
      </c>
      <c r="B57" s="226"/>
      <c r="C57" s="226"/>
      <c r="D57" s="226"/>
    </row>
  </sheetData>
  <mergeCells count="26">
    <mergeCell ref="A42:B42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57:B57"/>
    <mergeCell ref="C57:D57"/>
    <mergeCell ref="A53:B53"/>
    <mergeCell ref="C53:D53"/>
    <mergeCell ref="A56:B56"/>
    <mergeCell ref="C56:D56"/>
    <mergeCell ref="A50:B50"/>
    <mergeCell ref="C50:D50"/>
    <mergeCell ref="A52:B52"/>
    <mergeCell ref="C52:D52"/>
    <mergeCell ref="A54:B54"/>
    <mergeCell ref="C54:D5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3E23-79C7-4B92-A7B0-F7EBA4255E46}">
  <dimension ref="A1:E79"/>
  <sheetViews>
    <sheetView topLeftCell="A46" workbookViewId="0">
      <selection activeCell="A10" sqref="A10"/>
    </sheetView>
  </sheetViews>
  <sheetFormatPr defaultRowHeight="14.4" x14ac:dyDescent="0.3"/>
  <cols>
    <col min="1" max="1" width="37.44140625" customWidth="1"/>
    <col min="2" max="2" width="13.5546875" customWidth="1"/>
    <col min="3" max="3" width="14.44140625" customWidth="1"/>
    <col min="4" max="4" width="13.88671875" customWidth="1"/>
    <col min="5" max="5" width="13.3320312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7.7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159</v>
      </c>
      <c r="B3" s="283"/>
      <c r="C3" s="241" t="s">
        <v>281</v>
      </c>
      <c r="D3" s="242"/>
      <c r="E3" s="243"/>
    </row>
    <row r="4" spans="1:5" ht="15.6" x14ac:dyDescent="0.3">
      <c r="A4" s="284" t="s">
        <v>279</v>
      </c>
      <c r="B4" s="284"/>
      <c r="C4" s="241" t="s">
        <v>282</v>
      </c>
      <c r="D4" s="242"/>
      <c r="E4" s="243"/>
    </row>
    <row r="5" spans="1:5" ht="15.6" x14ac:dyDescent="0.3">
      <c r="A5" s="240" t="s">
        <v>498</v>
      </c>
      <c r="B5" s="240"/>
      <c r="C5" s="241" t="s">
        <v>274</v>
      </c>
      <c r="D5" s="242"/>
      <c r="E5" s="243"/>
    </row>
    <row r="6" spans="1:5" ht="15.6" x14ac:dyDescent="0.3">
      <c r="A6" s="244" t="s">
        <v>536</v>
      </c>
      <c r="B6" s="245"/>
      <c r="C6" s="241" t="s">
        <v>283</v>
      </c>
      <c r="D6" s="242"/>
      <c r="E6" s="243"/>
    </row>
    <row r="7" spans="1:5" x14ac:dyDescent="0.3">
      <c r="A7" s="246" t="s">
        <v>562</v>
      </c>
      <c r="B7" s="247"/>
      <c r="C7" s="247"/>
      <c r="D7" s="247"/>
      <c r="E7" s="248"/>
    </row>
    <row r="8" spans="1:5" x14ac:dyDescent="0.3">
      <c r="A8" s="286" t="s">
        <v>276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59" t="s">
        <v>14</v>
      </c>
      <c r="C11" s="60">
        <v>1.5</v>
      </c>
      <c r="D11" s="22">
        <v>352</v>
      </c>
      <c r="E11" s="22">
        <f>C11*D11</f>
        <v>528</v>
      </c>
    </row>
    <row r="12" spans="1:5" x14ac:dyDescent="0.3">
      <c r="A12" s="20" t="s">
        <v>75</v>
      </c>
      <c r="B12" s="59" t="s">
        <v>14</v>
      </c>
      <c r="C12" s="60">
        <v>0.3</v>
      </c>
      <c r="D12" s="22">
        <v>3119.6</v>
      </c>
      <c r="E12" s="22">
        <f>C12*D12</f>
        <v>935.87999999999988</v>
      </c>
    </row>
    <row r="13" spans="1:5" x14ac:dyDescent="0.3">
      <c r="A13" s="20" t="s">
        <v>78</v>
      </c>
      <c r="B13" s="59" t="s">
        <v>79</v>
      </c>
      <c r="C13" s="60">
        <v>1.2</v>
      </c>
      <c r="D13" s="22">
        <v>312.5</v>
      </c>
      <c r="E13" s="22">
        <f>C13*D13</f>
        <v>375</v>
      </c>
    </row>
    <row r="14" spans="1:5" x14ac:dyDescent="0.3">
      <c r="A14" s="3" t="s">
        <v>36</v>
      </c>
      <c r="B14" s="35"/>
      <c r="C14" s="36"/>
      <c r="D14" s="36"/>
      <c r="E14" s="4">
        <f>SUM(E11:E13)</f>
        <v>1838.8799999999999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29</v>
      </c>
      <c r="B16" s="134" t="s">
        <v>79</v>
      </c>
      <c r="C16" s="49">
        <v>1.8</v>
      </c>
      <c r="D16" s="151">
        <v>27.733333333333334</v>
      </c>
      <c r="E16" s="22">
        <f>C16*D16</f>
        <v>49.92</v>
      </c>
    </row>
    <row r="17" spans="1:5" x14ac:dyDescent="0.3">
      <c r="A17" s="20" t="s">
        <v>30</v>
      </c>
      <c r="B17" s="134" t="s">
        <v>92</v>
      </c>
      <c r="C17" s="60">
        <v>2</v>
      </c>
      <c r="D17" s="151">
        <v>58.75</v>
      </c>
      <c r="E17" s="22">
        <f>C17*D17</f>
        <v>117.5</v>
      </c>
    </row>
    <row r="18" spans="1:5" x14ac:dyDescent="0.3">
      <c r="A18" s="20" t="s">
        <v>31</v>
      </c>
      <c r="B18" s="134" t="s">
        <v>79</v>
      </c>
      <c r="C18" s="60">
        <v>0.1</v>
      </c>
      <c r="D18" s="151">
        <v>420.83333333333331</v>
      </c>
      <c r="E18" s="22">
        <f t="shared" ref="E18:E43" si="0">C18*D18</f>
        <v>42.083333333333336</v>
      </c>
    </row>
    <row r="19" spans="1:5" x14ac:dyDescent="0.3">
      <c r="A19" s="38" t="s">
        <v>21</v>
      </c>
      <c r="B19" s="134" t="s">
        <v>92</v>
      </c>
      <c r="C19" s="60">
        <v>1</v>
      </c>
      <c r="D19" s="151">
        <v>34</v>
      </c>
      <c r="E19" s="22">
        <f t="shared" si="0"/>
        <v>34</v>
      </c>
    </row>
    <row r="20" spans="1:5" x14ac:dyDescent="0.3">
      <c r="A20" s="20" t="s">
        <v>29</v>
      </c>
      <c r="B20" s="134" t="s">
        <v>79</v>
      </c>
      <c r="C20" s="60">
        <v>1.8</v>
      </c>
      <c r="D20" s="151">
        <v>27.733333333333334</v>
      </c>
      <c r="E20" s="22">
        <f t="shared" si="0"/>
        <v>49.92</v>
      </c>
    </row>
    <row r="21" spans="1:5" x14ac:dyDescent="0.3">
      <c r="A21" s="20" t="s">
        <v>145</v>
      </c>
      <c r="B21" s="134" t="s">
        <v>92</v>
      </c>
      <c r="C21" s="60">
        <v>0.5</v>
      </c>
      <c r="D21" s="151">
        <v>24.125</v>
      </c>
      <c r="E21" s="22">
        <f t="shared" si="0"/>
        <v>12.0625</v>
      </c>
    </row>
    <row r="22" spans="1:5" x14ac:dyDescent="0.3">
      <c r="A22" s="20" t="s">
        <v>22</v>
      </c>
      <c r="B22" s="134" t="s">
        <v>92</v>
      </c>
      <c r="C22" s="60">
        <v>0.2</v>
      </c>
      <c r="D22" s="151">
        <v>125.13666666666666</v>
      </c>
      <c r="E22" s="22">
        <f t="shared" si="0"/>
        <v>25.027333333333331</v>
      </c>
    </row>
    <row r="23" spans="1:5" x14ac:dyDescent="0.3">
      <c r="A23" s="20" t="s">
        <v>32</v>
      </c>
      <c r="B23" s="134" t="s">
        <v>92</v>
      </c>
      <c r="C23" s="60">
        <v>1</v>
      </c>
      <c r="D23" s="151">
        <v>17.75</v>
      </c>
      <c r="E23" s="22">
        <f t="shared" si="0"/>
        <v>17.75</v>
      </c>
    </row>
    <row r="24" spans="1:5" x14ac:dyDescent="0.3">
      <c r="A24" s="20" t="s">
        <v>33</v>
      </c>
      <c r="B24" s="134" t="s">
        <v>92</v>
      </c>
      <c r="C24" s="60">
        <v>0.2</v>
      </c>
      <c r="D24" s="151">
        <v>108</v>
      </c>
      <c r="E24" s="22">
        <f t="shared" si="0"/>
        <v>21.6</v>
      </c>
    </row>
    <row r="25" spans="1:5" x14ac:dyDescent="0.3">
      <c r="A25" s="20" t="s">
        <v>160</v>
      </c>
      <c r="B25" s="134" t="s">
        <v>92</v>
      </c>
      <c r="C25" s="60">
        <v>0.1</v>
      </c>
      <c r="D25" s="151">
        <v>17.153333333333332</v>
      </c>
      <c r="E25" s="22">
        <f t="shared" si="0"/>
        <v>1.7153333333333334</v>
      </c>
    </row>
    <row r="26" spans="1:5" x14ac:dyDescent="0.3">
      <c r="A26" s="20" t="s">
        <v>69</v>
      </c>
      <c r="B26" s="134" t="s">
        <v>92</v>
      </c>
      <c r="C26" s="60">
        <v>0.3</v>
      </c>
      <c r="D26" s="151">
        <v>420.83333333333331</v>
      </c>
      <c r="E26" s="22">
        <f t="shared" si="0"/>
        <v>126.24999999999999</v>
      </c>
    </row>
    <row r="27" spans="1:5" x14ac:dyDescent="0.3">
      <c r="A27" s="20" t="s">
        <v>145</v>
      </c>
      <c r="B27" s="134" t="s">
        <v>92</v>
      </c>
      <c r="C27" s="60">
        <v>0.5</v>
      </c>
      <c r="D27" s="151">
        <v>24.125</v>
      </c>
      <c r="E27" s="22">
        <f t="shared" si="0"/>
        <v>12.0625</v>
      </c>
    </row>
    <row r="28" spans="1:5" x14ac:dyDescent="0.3">
      <c r="A28" s="20" t="s">
        <v>16</v>
      </c>
      <c r="B28" s="134" t="s">
        <v>92</v>
      </c>
      <c r="C28" s="60">
        <v>0.3</v>
      </c>
      <c r="D28" s="151">
        <v>230</v>
      </c>
      <c r="E28" s="22">
        <f t="shared" si="0"/>
        <v>69</v>
      </c>
    </row>
    <row r="29" spans="1:5" x14ac:dyDescent="0.3">
      <c r="A29" s="20" t="s">
        <v>18</v>
      </c>
      <c r="B29" s="134" t="s">
        <v>92</v>
      </c>
      <c r="C29" s="60">
        <v>1</v>
      </c>
      <c r="D29" s="151">
        <v>232.67</v>
      </c>
      <c r="E29" s="22">
        <f t="shared" si="0"/>
        <v>232.67</v>
      </c>
    </row>
    <row r="30" spans="1:5" x14ac:dyDescent="0.3">
      <c r="A30" s="20" t="s">
        <v>145</v>
      </c>
      <c r="B30" s="134" t="s">
        <v>92</v>
      </c>
      <c r="C30" s="60">
        <v>0.5</v>
      </c>
      <c r="D30" s="151">
        <v>24.125</v>
      </c>
      <c r="E30" s="22">
        <f t="shared" si="0"/>
        <v>12.0625</v>
      </c>
    </row>
    <row r="31" spans="1:5" x14ac:dyDescent="0.3">
      <c r="A31" s="20" t="s">
        <v>23</v>
      </c>
      <c r="B31" s="134" t="s">
        <v>92</v>
      </c>
      <c r="C31" s="60">
        <v>0.15</v>
      </c>
      <c r="D31" s="151">
        <v>179.05</v>
      </c>
      <c r="E31" s="22">
        <f t="shared" si="0"/>
        <v>26.857500000000002</v>
      </c>
    </row>
    <row r="32" spans="1:5" x14ac:dyDescent="0.3">
      <c r="A32" s="20" t="s">
        <v>32</v>
      </c>
      <c r="B32" s="134" t="s">
        <v>92</v>
      </c>
      <c r="C32" s="60">
        <v>1</v>
      </c>
      <c r="D32" s="151">
        <v>19</v>
      </c>
      <c r="E32" s="22">
        <f t="shared" si="0"/>
        <v>19</v>
      </c>
    </row>
    <row r="33" spans="1:5" x14ac:dyDescent="0.3">
      <c r="A33" s="20" t="s">
        <v>33</v>
      </c>
      <c r="B33" s="134" t="s">
        <v>92</v>
      </c>
      <c r="C33" s="60">
        <v>0.2</v>
      </c>
      <c r="D33" s="151">
        <v>108</v>
      </c>
      <c r="E33" s="22">
        <f t="shared" si="0"/>
        <v>21.6</v>
      </c>
    </row>
    <row r="34" spans="1:5" x14ac:dyDescent="0.3">
      <c r="A34" s="20" t="s">
        <v>160</v>
      </c>
      <c r="B34" s="134" t="s">
        <v>92</v>
      </c>
      <c r="C34" s="60">
        <v>0.1</v>
      </c>
      <c r="D34" s="151">
        <v>17.153333333333332</v>
      </c>
      <c r="E34" s="22">
        <f t="shared" si="0"/>
        <v>1.7153333333333334</v>
      </c>
    </row>
    <row r="35" spans="1:5" x14ac:dyDescent="0.3">
      <c r="A35" s="20" t="s">
        <v>19</v>
      </c>
      <c r="B35" s="134" t="s">
        <v>92</v>
      </c>
      <c r="C35" s="60">
        <v>0.3</v>
      </c>
      <c r="D35" s="151">
        <v>312.15333333333336</v>
      </c>
      <c r="E35" s="22">
        <f t="shared" si="0"/>
        <v>93.646000000000001</v>
      </c>
    </row>
    <row r="36" spans="1:5" x14ac:dyDescent="0.3">
      <c r="A36" s="20" t="s">
        <v>20</v>
      </c>
      <c r="B36" s="134" t="s">
        <v>79</v>
      </c>
      <c r="C36" s="60">
        <v>1.5</v>
      </c>
      <c r="D36" s="151">
        <v>23.225000000000001</v>
      </c>
      <c r="E36" s="22">
        <f t="shared" si="0"/>
        <v>34.837500000000006</v>
      </c>
    </row>
    <row r="37" spans="1:5" x14ac:dyDescent="0.3">
      <c r="A37" s="20" t="s">
        <v>145</v>
      </c>
      <c r="B37" s="134" t="s">
        <v>92</v>
      </c>
      <c r="C37" s="60">
        <v>0.25</v>
      </c>
      <c r="D37" s="151">
        <v>24.125</v>
      </c>
      <c r="E37" s="22">
        <f t="shared" si="0"/>
        <v>6.03125</v>
      </c>
    </row>
    <row r="38" spans="1:5" x14ac:dyDescent="0.3">
      <c r="A38" s="20" t="s">
        <v>160</v>
      </c>
      <c r="B38" s="134" t="s">
        <v>92</v>
      </c>
      <c r="C38" s="60">
        <v>0.1</v>
      </c>
      <c r="D38" s="151">
        <v>17.153333333333332</v>
      </c>
      <c r="E38" s="22">
        <f t="shared" si="0"/>
        <v>1.7153333333333334</v>
      </c>
    </row>
    <row r="39" spans="1:5" x14ac:dyDescent="0.3">
      <c r="A39" s="20" t="s">
        <v>24</v>
      </c>
      <c r="B39" s="134" t="s">
        <v>92</v>
      </c>
      <c r="C39" s="60">
        <v>0.25</v>
      </c>
      <c r="D39" s="151">
        <v>197</v>
      </c>
      <c r="E39" s="22">
        <f t="shared" si="0"/>
        <v>49.25</v>
      </c>
    </row>
    <row r="40" spans="1:5" x14ac:dyDescent="0.3">
      <c r="A40" s="20" t="s">
        <v>68</v>
      </c>
      <c r="B40" s="134" t="s">
        <v>92</v>
      </c>
      <c r="C40" s="60">
        <v>0.6</v>
      </c>
      <c r="D40" s="151">
        <v>253.33333333333334</v>
      </c>
      <c r="E40" s="22">
        <f t="shared" si="0"/>
        <v>152</v>
      </c>
    </row>
    <row r="41" spans="1:5" x14ac:dyDescent="0.3">
      <c r="A41" s="20" t="s">
        <v>26</v>
      </c>
      <c r="B41" s="135" t="s">
        <v>79</v>
      </c>
      <c r="C41" s="60">
        <v>1</v>
      </c>
      <c r="D41" s="151">
        <v>164.16666666666666</v>
      </c>
      <c r="E41" s="22">
        <f t="shared" si="0"/>
        <v>164.16666666666666</v>
      </c>
    </row>
    <row r="42" spans="1:5" x14ac:dyDescent="0.3">
      <c r="A42" s="20" t="s">
        <v>145</v>
      </c>
      <c r="B42" s="135" t="s">
        <v>92</v>
      </c>
      <c r="C42" s="60">
        <v>0.25</v>
      </c>
      <c r="D42" s="151">
        <v>24.125</v>
      </c>
      <c r="E42" s="22">
        <f t="shared" si="0"/>
        <v>6.03125</v>
      </c>
    </row>
    <row r="43" spans="1:5" x14ac:dyDescent="0.3">
      <c r="A43" s="20" t="s">
        <v>25</v>
      </c>
      <c r="B43" s="135" t="s">
        <v>92</v>
      </c>
      <c r="C43" s="60">
        <v>0.3</v>
      </c>
      <c r="D43" s="151">
        <v>135</v>
      </c>
      <c r="E43" s="22">
        <f t="shared" si="0"/>
        <v>40.5</v>
      </c>
    </row>
    <row r="44" spans="1:5" x14ac:dyDescent="0.3">
      <c r="A44" s="20" t="s">
        <v>91</v>
      </c>
      <c r="B44" s="135" t="s">
        <v>79</v>
      </c>
      <c r="C44" s="60">
        <v>2.5000000000000001E-3</v>
      </c>
      <c r="D44" s="151">
        <v>1243.8599999999999</v>
      </c>
      <c r="E44" s="22">
        <f>C44*D44</f>
        <v>3.1096499999999998</v>
      </c>
    </row>
    <row r="45" spans="1:5" x14ac:dyDescent="0.3">
      <c r="A45" s="20" t="s">
        <v>93</v>
      </c>
      <c r="B45" s="135" t="s">
        <v>14</v>
      </c>
      <c r="C45" s="60">
        <v>0.2</v>
      </c>
      <c r="D45" s="151">
        <v>2665.25</v>
      </c>
      <c r="E45" s="22">
        <f>C45*D45</f>
        <v>533.05000000000007</v>
      </c>
    </row>
    <row r="46" spans="1:5" x14ac:dyDescent="0.3">
      <c r="A46" s="3" t="s">
        <v>45</v>
      </c>
      <c r="B46" s="35"/>
      <c r="C46" s="36"/>
      <c r="D46" s="36"/>
      <c r="E46" s="51">
        <f>SUM(E16:E45)</f>
        <v>1977.1339833333336</v>
      </c>
    </row>
    <row r="47" spans="1:5" x14ac:dyDescent="0.3">
      <c r="A47" s="26" t="s">
        <v>146</v>
      </c>
      <c r="B47" s="26"/>
      <c r="C47" s="37"/>
      <c r="D47" s="26"/>
      <c r="E47" s="5"/>
    </row>
    <row r="48" spans="1:5" x14ac:dyDescent="0.3">
      <c r="A48" s="20" t="s">
        <v>161</v>
      </c>
      <c r="B48" s="49" t="s">
        <v>148</v>
      </c>
      <c r="C48" s="39">
        <v>1</v>
      </c>
      <c r="D48" s="45">
        <v>143</v>
      </c>
      <c r="E48" s="22">
        <f>C48*D48</f>
        <v>143</v>
      </c>
    </row>
    <row r="49" spans="1:5" x14ac:dyDescent="0.3">
      <c r="A49" s="38" t="s">
        <v>162</v>
      </c>
      <c r="B49" s="49" t="s">
        <v>148</v>
      </c>
      <c r="C49" s="39">
        <v>1</v>
      </c>
      <c r="D49" s="45">
        <v>143</v>
      </c>
      <c r="E49" s="22">
        <f t="shared" ref="E49:E53" si="1">C49*D49</f>
        <v>143</v>
      </c>
    </row>
    <row r="50" spans="1:5" x14ac:dyDescent="0.3">
      <c r="A50" s="38" t="s">
        <v>126</v>
      </c>
      <c r="B50" s="49" t="s">
        <v>148</v>
      </c>
      <c r="C50" s="39">
        <v>1</v>
      </c>
      <c r="D50" s="45">
        <v>143</v>
      </c>
      <c r="E50" s="22">
        <f t="shared" si="1"/>
        <v>143</v>
      </c>
    </row>
    <row r="51" spans="1:5" x14ac:dyDescent="0.3">
      <c r="A51" s="38" t="s">
        <v>163</v>
      </c>
      <c r="B51" s="49" t="s">
        <v>148</v>
      </c>
      <c r="C51" s="39">
        <v>1</v>
      </c>
      <c r="D51" s="50">
        <v>486</v>
      </c>
      <c r="E51" s="22">
        <f t="shared" si="1"/>
        <v>486</v>
      </c>
    </row>
    <row r="52" spans="1:5" x14ac:dyDescent="0.3">
      <c r="A52" s="38" t="s">
        <v>152</v>
      </c>
      <c r="B52" s="49" t="s">
        <v>148</v>
      </c>
      <c r="C52" s="39">
        <v>1</v>
      </c>
      <c r="D52" s="50">
        <v>331.68</v>
      </c>
      <c r="E52" s="22">
        <f t="shared" si="1"/>
        <v>331.68</v>
      </c>
    </row>
    <row r="53" spans="1:5" x14ac:dyDescent="0.3">
      <c r="A53" s="38" t="s">
        <v>153</v>
      </c>
      <c r="B53" s="49" t="s">
        <v>148</v>
      </c>
      <c r="C53" s="39">
        <v>1</v>
      </c>
      <c r="D53" s="50">
        <v>120</v>
      </c>
      <c r="E53" s="22">
        <f t="shared" si="1"/>
        <v>120</v>
      </c>
    </row>
    <row r="54" spans="1:5" x14ac:dyDescent="0.3">
      <c r="A54" s="3" t="s">
        <v>51</v>
      </c>
      <c r="B54" s="35"/>
      <c r="C54" s="36"/>
      <c r="D54" s="36"/>
      <c r="E54" s="4">
        <f>SUM(E48:E53)</f>
        <v>1366.68</v>
      </c>
    </row>
    <row r="55" spans="1:5" x14ac:dyDescent="0.3">
      <c r="A55" s="26" t="s">
        <v>154</v>
      </c>
      <c r="B55" s="52"/>
      <c r="C55" s="53"/>
      <c r="D55" s="37"/>
      <c r="E55" s="5"/>
    </row>
    <row r="56" spans="1:5" x14ac:dyDescent="0.3">
      <c r="A56" s="152" t="s">
        <v>43</v>
      </c>
      <c r="B56" s="49" t="s">
        <v>106</v>
      </c>
      <c r="C56" s="39">
        <v>1</v>
      </c>
      <c r="D56" s="40">
        <v>650</v>
      </c>
      <c r="E56" s="22">
        <f t="shared" ref="E56:E60" si="2">C56*D56</f>
        <v>650</v>
      </c>
    </row>
    <row r="57" spans="1:5" x14ac:dyDescent="0.3">
      <c r="A57" s="38" t="s">
        <v>164</v>
      </c>
      <c r="B57" s="49" t="s">
        <v>106</v>
      </c>
      <c r="C57" s="39">
        <v>70</v>
      </c>
      <c r="D57" s="40">
        <v>5</v>
      </c>
      <c r="E57" s="22">
        <f t="shared" si="2"/>
        <v>350</v>
      </c>
    </row>
    <row r="58" spans="1:5" x14ac:dyDescent="0.3">
      <c r="A58" s="38" t="s">
        <v>157</v>
      </c>
      <c r="B58" s="49" t="s">
        <v>156</v>
      </c>
      <c r="C58" s="39">
        <v>70</v>
      </c>
      <c r="D58" s="40">
        <v>4</v>
      </c>
      <c r="E58" s="22">
        <f t="shared" si="2"/>
        <v>280</v>
      </c>
    </row>
    <row r="59" spans="1:5" x14ac:dyDescent="0.3">
      <c r="A59" s="38" t="s">
        <v>44</v>
      </c>
      <c r="B59" s="49" t="s">
        <v>158</v>
      </c>
      <c r="C59" s="39">
        <v>1</v>
      </c>
      <c r="D59" s="40">
        <v>240</v>
      </c>
      <c r="E59" s="22">
        <f t="shared" si="2"/>
        <v>240</v>
      </c>
    </row>
    <row r="60" spans="1:5" x14ac:dyDescent="0.3">
      <c r="A60" s="38" t="s">
        <v>155</v>
      </c>
      <c r="B60" s="49" t="s">
        <v>156</v>
      </c>
      <c r="C60" s="39">
        <v>1.32</v>
      </c>
      <c r="D60" s="40">
        <v>200</v>
      </c>
      <c r="E60" s="22">
        <f t="shared" si="2"/>
        <v>264</v>
      </c>
    </row>
    <row r="61" spans="1:5" x14ac:dyDescent="0.3">
      <c r="A61" s="54" t="s">
        <v>103</v>
      </c>
      <c r="B61" s="55"/>
      <c r="C61" s="56"/>
      <c r="D61" s="57"/>
      <c r="E61" s="58">
        <f>SUM(E56:E60)</f>
        <v>1784</v>
      </c>
    </row>
    <row r="62" spans="1:5" x14ac:dyDescent="0.3">
      <c r="A62" s="41" t="s">
        <v>65</v>
      </c>
      <c r="B62" s="41"/>
      <c r="C62" s="41"/>
      <c r="D62" s="41"/>
      <c r="E62" s="42">
        <f>SUM(E14,E46,E54,E61)</f>
        <v>6966.6939833333336</v>
      </c>
    </row>
    <row r="65" spans="1:4" x14ac:dyDescent="0.3">
      <c r="A65" s="228" t="s">
        <v>53</v>
      </c>
      <c r="B65" s="229"/>
    </row>
    <row r="66" spans="1:4" x14ac:dyDescent="0.3">
      <c r="A66" s="19" t="str">
        <f>A10</f>
        <v>1-Insumos</v>
      </c>
      <c r="B66" s="29">
        <f>E14</f>
        <v>1838.8799999999999</v>
      </c>
    </row>
    <row r="67" spans="1:4" x14ac:dyDescent="0.3">
      <c r="A67" s="26" t="str">
        <f>A15</f>
        <v>2-Tratos Culturais</v>
      </c>
      <c r="B67" s="29">
        <f>E46</f>
        <v>1977.1339833333336</v>
      </c>
    </row>
    <row r="68" spans="1:4" x14ac:dyDescent="0.3">
      <c r="A68" s="26" t="str">
        <f>A47</f>
        <v>3-Serviços</v>
      </c>
      <c r="B68" s="29">
        <f>E54</f>
        <v>1366.68</v>
      </c>
    </row>
    <row r="69" spans="1:4" x14ac:dyDescent="0.3">
      <c r="A69" s="26" t="str">
        <f>A55</f>
        <v>4-Outros custos</v>
      </c>
      <c r="B69" s="29">
        <f>E61</f>
        <v>1784</v>
      </c>
    </row>
    <row r="70" spans="1:4" x14ac:dyDescent="0.3">
      <c r="A70" s="11" t="s">
        <v>65</v>
      </c>
      <c r="B70" s="42">
        <f>SUM(B66:B69)</f>
        <v>6966.6939833333336</v>
      </c>
    </row>
    <row r="73" spans="1:4" x14ac:dyDescent="0.3">
      <c r="A73" s="230" t="s">
        <v>501</v>
      </c>
      <c r="B73" s="230"/>
      <c r="C73" s="230"/>
      <c r="D73" s="230"/>
    </row>
    <row r="74" spans="1:4" x14ac:dyDescent="0.3">
      <c r="A74" t="s">
        <v>54</v>
      </c>
    </row>
    <row r="75" spans="1:4" ht="15.6" x14ac:dyDescent="0.3">
      <c r="A75" s="226" t="s">
        <v>55</v>
      </c>
      <c r="B75" s="226"/>
      <c r="C75" s="226"/>
      <c r="D75" s="226"/>
    </row>
    <row r="76" spans="1:4" ht="15.6" x14ac:dyDescent="0.3">
      <c r="A76" s="226" t="s">
        <v>57</v>
      </c>
      <c r="B76" s="226"/>
      <c r="C76" s="226"/>
      <c r="D76" s="226"/>
    </row>
    <row r="77" spans="1:4" ht="15.6" x14ac:dyDescent="0.3">
      <c r="A77" s="226" t="s">
        <v>407</v>
      </c>
      <c r="B77" s="226"/>
      <c r="C77" s="226"/>
      <c r="D77" s="226"/>
    </row>
    <row r="79" spans="1:4" ht="15.6" x14ac:dyDescent="0.3">
      <c r="A79" s="226" t="s">
        <v>58</v>
      </c>
      <c r="B79" s="226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79:B79"/>
    <mergeCell ref="A76:B76"/>
    <mergeCell ref="C76:D76"/>
    <mergeCell ref="A77:B77"/>
    <mergeCell ref="C77:D77"/>
    <mergeCell ref="A65:B65"/>
    <mergeCell ref="A73:B73"/>
    <mergeCell ref="C73:D73"/>
    <mergeCell ref="A75:B75"/>
    <mergeCell ref="C75:D7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1A72-0F0E-4E99-87F0-C5D3D67EDF19}">
  <dimension ref="A1:E68"/>
  <sheetViews>
    <sheetView topLeftCell="A41" workbookViewId="0">
      <selection activeCell="H9" sqref="H9"/>
    </sheetView>
  </sheetViews>
  <sheetFormatPr defaultRowHeight="14.4" x14ac:dyDescent="0.3"/>
  <cols>
    <col min="1" max="1" width="34.6640625" customWidth="1"/>
    <col min="2" max="2" width="16.33203125" customWidth="1"/>
    <col min="3" max="3" width="14.5546875" bestFit="1" customWidth="1"/>
    <col min="4" max="4" width="13.44140625" bestFit="1" customWidth="1"/>
    <col min="5" max="5" width="13.1093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6.25" customHeight="1" x14ac:dyDescent="0.3">
      <c r="A2" s="232"/>
      <c r="B2" s="233"/>
      <c r="C2" s="233"/>
      <c r="D2" s="233"/>
      <c r="E2" s="233"/>
    </row>
    <row r="3" spans="1:5" x14ac:dyDescent="0.3">
      <c r="A3" s="234" t="s">
        <v>165</v>
      </c>
      <c r="B3" s="234"/>
      <c r="C3" s="235" t="s">
        <v>71</v>
      </c>
      <c r="D3" s="236"/>
      <c r="E3" s="237"/>
    </row>
    <row r="4" spans="1:5" x14ac:dyDescent="0.3">
      <c r="A4" s="238" t="s">
        <v>458</v>
      </c>
      <c r="B4" s="239"/>
      <c r="C4" s="235" t="s">
        <v>166</v>
      </c>
      <c r="D4" s="236"/>
      <c r="E4" s="237"/>
    </row>
    <row r="5" spans="1:5" ht="15.6" x14ac:dyDescent="0.3">
      <c r="A5" s="240" t="s">
        <v>498</v>
      </c>
      <c r="B5" s="240"/>
      <c r="C5" s="241" t="s">
        <v>289</v>
      </c>
      <c r="D5" s="242"/>
      <c r="E5" s="243"/>
    </row>
    <row r="6" spans="1:5" ht="15.6" x14ac:dyDescent="0.3">
      <c r="A6" s="244" t="s">
        <v>537</v>
      </c>
      <c r="B6" s="245"/>
      <c r="C6" s="241" t="s">
        <v>459</v>
      </c>
      <c r="D6" s="242"/>
      <c r="E6" s="243"/>
    </row>
    <row r="7" spans="1:5" x14ac:dyDescent="0.3">
      <c r="A7" s="246" t="s">
        <v>73</v>
      </c>
      <c r="B7" s="247"/>
      <c r="C7" s="247"/>
      <c r="D7" s="247"/>
      <c r="E7" s="248"/>
    </row>
    <row r="8" spans="1:5" x14ac:dyDescent="0.3">
      <c r="A8" s="231" t="s">
        <v>140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59" t="s">
        <v>114</v>
      </c>
      <c r="C11" s="60">
        <v>0.9</v>
      </c>
      <c r="D11" s="22">
        <v>9800</v>
      </c>
      <c r="E11" s="22">
        <f>C11*D11</f>
        <v>8820</v>
      </c>
    </row>
    <row r="12" spans="1:5" x14ac:dyDescent="0.3">
      <c r="A12" s="20" t="s">
        <v>75</v>
      </c>
      <c r="B12" s="59" t="s">
        <v>14</v>
      </c>
      <c r="C12" s="60">
        <v>0.3</v>
      </c>
      <c r="D12" s="22">
        <v>3675</v>
      </c>
      <c r="E12" s="22">
        <f t="shared" ref="E12:E14" si="0">C12*D12</f>
        <v>1102.5</v>
      </c>
    </row>
    <row r="13" spans="1:5" x14ac:dyDescent="0.3">
      <c r="A13" s="20" t="s">
        <v>167</v>
      </c>
      <c r="B13" s="59" t="s">
        <v>14</v>
      </c>
      <c r="C13" s="60">
        <v>3</v>
      </c>
      <c r="D13" s="22">
        <v>240</v>
      </c>
      <c r="E13" s="22">
        <f t="shared" si="0"/>
        <v>720</v>
      </c>
    </row>
    <row r="14" spans="1:5" x14ac:dyDescent="0.3">
      <c r="A14" s="20" t="s">
        <v>77</v>
      </c>
      <c r="B14" s="59" t="s">
        <v>14</v>
      </c>
      <c r="C14" s="60">
        <v>1</v>
      </c>
      <c r="D14" s="22">
        <v>3350</v>
      </c>
      <c r="E14" s="22">
        <f t="shared" si="0"/>
        <v>3350</v>
      </c>
    </row>
    <row r="15" spans="1:5" x14ac:dyDescent="0.3">
      <c r="A15" s="3" t="s">
        <v>36</v>
      </c>
      <c r="B15" s="35"/>
      <c r="C15" s="36"/>
      <c r="D15" s="36"/>
      <c r="E15" s="4">
        <f>SUM(E11:E14)</f>
        <v>13992.5</v>
      </c>
    </row>
    <row r="16" spans="1:5" x14ac:dyDescent="0.3">
      <c r="A16" s="26" t="s">
        <v>80</v>
      </c>
      <c r="B16" s="26"/>
      <c r="C16" s="37"/>
      <c r="D16" s="26"/>
      <c r="E16" s="5"/>
    </row>
    <row r="17" spans="1:5" x14ac:dyDescent="0.3">
      <c r="A17" s="20" t="s">
        <v>161</v>
      </c>
      <c r="B17" s="134" t="s">
        <v>148</v>
      </c>
      <c r="C17" s="60">
        <v>2</v>
      </c>
      <c r="D17" s="45">
        <v>143</v>
      </c>
      <c r="E17" s="22">
        <f>C17*D17</f>
        <v>286</v>
      </c>
    </row>
    <row r="18" spans="1:5" x14ac:dyDescent="0.3">
      <c r="A18" s="20" t="s">
        <v>168</v>
      </c>
      <c r="B18" s="134" t="s">
        <v>148</v>
      </c>
      <c r="C18" s="60">
        <v>2</v>
      </c>
      <c r="D18" s="45">
        <v>143</v>
      </c>
      <c r="E18" s="22">
        <f t="shared" ref="E18:E22" si="1">C18*D18</f>
        <v>286</v>
      </c>
    </row>
    <row r="19" spans="1:5" x14ac:dyDescent="0.3">
      <c r="A19" s="38" t="s">
        <v>169</v>
      </c>
      <c r="B19" s="134" t="s">
        <v>148</v>
      </c>
      <c r="C19" s="60">
        <v>3</v>
      </c>
      <c r="D19" s="45">
        <v>143</v>
      </c>
      <c r="E19" s="22">
        <f t="shared" si="1"/>
        <v>429</v>
      </c>
    </row>
    <row r="20" spans="1:5" x14ac:dyDescent="0.3">
      <c r="A20" s="20" t="s">
        <v>162</v>
      </c>
      <c r="B20" s="134" t="s">
        <v>148</v>
      </c>
      <c r="C20" s="60">
        <v>2</v>
      </c>
      <c r="D20" s="45">
        <v>143</v>
      </c>
      <c r="E20" s="22">
        <f t="shared" si="1"/>
        <v>286</v>
      </c>
    </row>
    <row r="21" spans="1:5" x14ac:dyDescent="0.3">
      <c r="A21" s="20" t="s">
        <v>170</v>
      </c>
      <c r="B21" s="134" t="s">
        <v>148</v>
      </c>
      <c r="C21" s="60">
        <v>3</v>
      </c>
      <c r="D21" s="45">
        <v>143</v>
      </c>
      <c r="E21" s="22">
        <f t="shared" si="1"/>
        <v>429</v>
      </c>
    </row>
    <row r="22" spans="1:5" x14ac:dyDescent="0.3">
      <c r="A22" s="20" t="s">
        <v>171</v>
      </c>
      <c r="B22" s="134" t="s">
        <v>148</v>
      </c>
      <c r="C22" s="60">
        <v>3</v>
      </c>
      <c r="D22" s="45">
        <v>143</v>
      </c>
      <c r="E22" s="22">
        <f t="shared" si="1"/>
        <v>429</v>
      </c>
    </row>
    <row r="23" spans="1:5" x14ac:dyDescent="0.3">
      <c r="A23" s="3" t="s">
        <v>45</v>
      </c>
      <c r="B23" s="35"/>
      <c r="C23" s="36"/>
      <c r="D23" s="36"/>
      <c r="E23" s="4">
        <f>SUM(E17:E22)</f>
        <v>2145</v>
      </c>
    </row>
    <row r="24" spans="1:5" x14ac:dyDescent="0.3">
      <c r="A24" s="26" t="s">
        <v>90</v>
      </c>
      <c r="B24" s="26"/>
      <c r="C24" s="37"/>
      <c r="D24" s="26"/>
      <c r="E24" s="5"/>
    </row>
    <row r="25" spans="1:5" x14ac:dyDescent="0.3">
      <c r="A25" s="20" t="s">
        <v>91</v>
      </c>
      <c r="B25" s="49" t="s">
        <v>14</v>
      </c>
      <c r="C25" s="61">
        <v>0.4</v>
      </c>
      <c r="D25" s="50">
        <v>1950</v>
      </c>
      <c r="E25" s="22">
        <f t="shared" ref="E25:E35" si="2">C25*D25</f>
        <v>780</v>
      </c>
    </row>
    <row r="26" spans="1:5" x14ac:dyDescent="0.3">
      <c r="A26" s="38" t="s">
        <v>93</v>
      </c>
      <c r="B26" s="49" t="s">
        <v>14</v>
      </c>
      <c r="C26" s="61">
        <v>0.4</v>
      </c>
      <c r="D26" s="50">
        <v>3240</v>
      </c>
      <c r="E26" s="22">
        <f t="shared" si="2"/>
        <v>1296</v>
      </c>
    </row>
    <row r="27" spans="1:5" x14ac:dyDescent="0.3">
      <c r="A27" s="38" t="s">
        <v>29</v>
      </c>
      <c r="B27" s="49" t="s">
        <v>92</v>
      </c>
      <c r="C27" s="61">
        <v>0.45</v>
      </c>
      <c r="D27" s="50">
        <v>86.4</v>
      </c>
      <c r="E27" s="22">
        <f t="shared" si="2"/>
        <v>38.880000000000003</v>
      </c>
    </row>
    <row r="28" spans="1:5" x14ac:dyDescent="0.3">
      <c r="A28" s="38" t="s">
        <v>30</v>
      </c>
      <c r="B28" s="49" t="s">
        <v>92</v>
      </c>
      <c r="C28" s="61">
        <v>0.2</v>
      </c>
      <c r="D28" s="50">
        <v>531</v>
      </c>
      <c r="E28" s="22">
        <f t="shared" si="2"/>
        <v>106.2</v>
      </c>
    </row>
    <row r="29" spans="1:5" x14ac:dyDescent="0.3">
      <c r="A29" s="38" t="s">
        <v>16</v>
      </c>
      <c r="B29" s="49" t="s">
        <v>79</v>
      </c>
      <c r="C29" s="61">
        <v>62.5</v>
      </c>
      <c r="D29" s="50">
        <v>26.5</v>
      </c>
      <c r="E29" s="22">
        <f t="shared" si="2"/>
        <v>1656.25</v>
      </c>
    </row>
    <row r="30" spans="1:5" x14ac:dyDescent="0.3">
      <c r="A30" s="38" t="s">
        <v>18</v>
      </c>
      <c r="B30" s="49" t="s">
        <v>79</v>
      </c>
      <c r="C30" s="61">
        <v>2</v>
      </c>
      <c r="D30" s="50">
        <v>93</v>
      </c>
      <c r="E30" s="22">
        <f t="shared" si="2"/>
        <v>186</v>
      </c>
    </row>
    <row r="31" spans="1:5" x14ac:dyDescent="0.3">
      <c r="A31" s="38" t="s">
        <v>19</v>
      </c>
      <c r="B31" s="49" t="s">
        <v>79</v>
      </c>
      <c r="C31" s="61">
        <v>1.6</v>
      </c>
      <c r="D31" s="50">
        <v>78</v>
      </c>
      <c r="E31" s="22">
        <f t="shared" si="2"/>
        <v>124.80000000000001</v>
      </c>
    </row>
    <row r="32" spans="1:5" x14ac:dyDescent="0.3">
      <c r="A32" s="38" t="s">
        <v>20</v>
      </c>
      <c r="B32" s="49" t="s">
        <v>79</v>
      </c>
      <c r="C32" s="61">
        <v>2</v>
      </c>
      <c r="D32" s="50">
        <v>409.46</v>
      </c>
      <c r="E32" s="22">
        <f t="shared" si="2"/>
        <v>818.92</v>
      </c>
    </row>
    <row r="33" spans="1:5" x14ac:dyDescent="0.3">
      <c r="A33" s="38" t="s">
        <v>68</v>
      </c>
      <c r="B33" s="49" t="s">
        <v>79</v>
      </c>
      <c r="C33" s="61">
        <v>10</v>
      </c>
      <c r="D33" s="50">
        <v>98</v>
      </c>
      <c r="E33" s="22">
        <f t="shared" si="2"/>
        <v>980</v>
      </c>
    </row>
    <row r="34" spans="1:5" x14ac:dyDescent="0.3">
      <c r="A34" s="152" t="s">
        <v>21</v>
      </c>
      <c r="B34" s="49" t="s">
        <v>92</v>
      </c>
      <c r="C34" s="61">
        <v>0.5</v>
      </c>
      <c r="D34" s="50">
        <v>135</v>
      </c>
      <c r="E34" s="22">
        <f t="shared" si="2"/>
        <v>67.5</v>
      </c>
    </row>
    <row r="35" spans="1:5" x14ac:dyDescent="0.3">
      <c r="A35" s="152" t="s">
        <v>22</v>
      </c>
      <c r="B35" s="49" t="s">
        <v>79</v>
      </c>
      <c r="C35" s="61">
        <v>3</v>
      </c>
      <c r="D35" s="50">
        <v>37.5</v>
      </c>
      <c r="E35" s="22">
        <f t="shared" si="2"/>
        <v>112.5</v>
      </c>
    </row>
    <row r="36" spans="1:5" x14ac:dyDescent="0.3">
      <c r="A36" s="3" t="s">
        <v>51</v>
      </c>
      <c r="B36" s="35"/>
      <c r="C36" s="36"/>
      <c r="D36" s="36"/>
      <c r="E36" s="4">
        <f>SUM(E25:E35)</f>
        <v>6167.05</v>
      </c>
    </row>
    <row r="37" spans="1:5" x14ac:dyDescent="0.3">
      <c r="A37" s="26" t="s">
        <v>95</v>
      </c>
      <c r="B37" s="52"/>
      <c r="C37" s="53"/>
      <c r="D37" s="37"/>
      <c r="E37" s="5"/>
    </row>
    <row r="38" spans="1:5" x14ac:dyDescent="0.3">
      <c r="A38" s="38" t="s">
        <v>126</v>
      </c>
      <c r="B38" s="49" t="s">
        <v>148</v>
      </c>
      <c r="C38" s="61">
        <v>3</v>
      </c>
      <c r="D38" s="45">
        <v>143</v>
      </c>
      <c r="E38" s="22">
        <f t="shared" ref="E38:E41" si="3">C38*D38</f>
        <v>429</v>
      </c>
    </row>
    <row r="39" spans="1:5" x14ac:dyDescent="0.3">
      <c r="A39" s="38" t="s">
        <v>172</v>
      </c>
      <c r="B39" s="49" t="s">
        <v>148</v>
      </c>
      <c r="C39" s="61">
        <v>2</v>
      </c>
      <c r="D39" s="45">
        <v>143</v>
      </c>
      <c r="E39" s="22">
        <f t="shared" si="3"/>
        <v>286</v>
      </c>
    </row>
    <row r="40" spans="1:5" x14ac:dyDescent="0.3">
      <c r="A40" s="38" t="s">
        <v>40</v>
      </c>
      <c r="B40" s="49" t="s">
        <v>148</v>
      </c>
      <c r="C40" s="61">
        <v>3</v>
      </c>
      <c r="D40" s="45">
        <v>143</v>
      </c>
      <c r="E40" s="22">
        <f t="shared" si="3"/>
        <v>429</v>
      </c>
    </row>
    <row r="41" spans="1:5" x14ac:dyDescent="0.3">
      <c r="A41" s="38" t="s">
        <v>173</v>
      </c>
      <c r="B41" s="49" t="s">
        <v>125</v>
      </c>
      <c r="C41" s="61">
        <v>1</v>
      </c>
      <c r="D41" s="45">
        <v>143</v>
      </c>
      <c r="E41" s="22">
        <f t="shared" si="3"/>
        <v>143</v>
      </c>
    </row>
    <row r="42" spans="1:5" x14ac:dyDescent="0.3">
      <c r="A42" s="54" t="s">
        <v>103</v>
      </c>
      <c r="B42" s="55"/>
      <c r="C42" s="56"/>
      <c r="D42" s="57"/>
      <c r="E42" s="4">
        <f>SUM(E38:E41)</f>
        <v>1287</v>
      </c>
    </row>
    <row r="43" spans="1:5" x14ac:dyDescent="0.3">
      <c r="A43" s="19" t="s">
        <v>104</v>
      </c>
      <c r="B43" s="19"/>
      <c r="C43" s="19"/>
      <c r="D43" s="19"/>
      <c r="E43" s="29"/>
    </row>
    <row r="44" spans="1:5" x14ac:dyDescent="0.3">
      <c r="A44" s="20" t="s">
        <v>174</v>
      </c>
      <c r="B44" s="20" t="s">
        <v>48</v>
      </c>
      <c r="C44" s="49">
        <v>2800</v>
      </c>
      <c r="D44" s="22">
        <v>3</v>
      </c>
      <c r="E44" s="22">
        <f t="shared" ref="E44:E49" si="4">C44*D44</f>
        <v>8400</v>
      </c>
    </row>
    <row r="45" spans="1:5" x14ac:dyDescent="0.3">
      <c r="A45" s="20" t="s">
        <v>132</v>
      </c>
      <c r="B45" s="20" t="s">
        <v>175</v>
      </c>
      <c r="C45" s="49">
        <v>2800</v>
      </c>
      <c r="D45" s="22">
        <v>4</v>
      </c>
      <c r="E45" s="22">
        <f t="shared" si="4"/>
        <v>11200</v>
      </c>
    </row>
    <row r="46" spans="1:5" x14ac:dyDescent="0.3">
      <c r="A46" s="20" t="s">
        <v>109</v>
      </c>
      <c r="B46" s="20" t="s">
        <v>48</v>
      </c>
      <c r="C46" s="49">
        <v>1</v>
      </c>
      <c r="D46" s="22">
        <v>2500</v>
      </c>
      <c r="E46" s="22">
        <f t="shared" si="4"/>
        <v>2500</v>
      </c>
    </row>
    <row r="47" spans="1:5" x14ac:dyDescent="0.3">
      <c r="A47" s="20" t="s">
        <v>176</v>
      </c>
      <c r="B47" s="20" t="s">
        <v>48</v>
      </c>
      <c r="C47" s="49">
        <v>70</v>
      </c>
      <c r="D47" s="22">
        <v>110</v>
      </c>
      <c r="E47" s="22">
        <f t="shared" si="4"/>
        <v>7700</v>
      </c>
    </row>
    <row r="48" spans="1:5" x14ac:dyDescent="0.3">
      <c r="A48" s="20" t="s">
        <v>134</v>
      </c>
      <c r="B48" s="20" t="s">
        <v>48</v>
      </c>
      <c r="C48" s="49">
        <v>70</v>
      </c>
      <c r="D48" s="22">
        <v>110</v>
      </c>
      <c r="E48" s="22">
        <f t="shared" si="4"/>
        <v>7700</v>
      </c>
    </row>
    <row r="49" spans="1:5" x14ac:dyDescent="0.3">
      <c r="A49" s="20" t="s">
        <v>135</v>
      </c>
      <c r="B49" s="20" t="s">
        <v>148</v>
      </c>
      <c r="C49" s="49">
        <v>2</v>
      </c>
      <c r="D49" s="22">
        <v>1000</v>
      </c>
      <c r="E49" s="22">
        <f t="shared" si="4"/>
        <v>2000</v>
      </c>
    </row>
    <row r="50" spans="1:5" x14ac:dyDescent="0.3">
      <c r="A50" s="3" t="s">
        <v>111</v>
      </c>
      <c r="B50" s="3"/>
      <c r="C50" s="3"/>
      <c r="D50" s="3"/>
      <c r="E50" s="4">
        <f>SUM(E44:E49)</f>
        <v>39500</v>
      </c>
    </row>
    <row r="51" spans="1:5" x14ac:dyDescent="0.3">
      <c r="A51" s="41" t="s">
        <v>52</v>
      </c>
      <c r="B51" s="41"/>
      <c r="C51" s="41"/>
      <c r="D51" s="41"/>
      <c r="E51" s="42">
        <f>SUM(E15,E23,E36,E42,E50)</f>
        <v>63091.55</v>
      </c>
    </row>
    <row r="54" spans="1:5" x14ac:dyDescent="0.3">
      <c r="A54" s="228" t="s">
        <v>53</v>
      </c>
      <c r="B54" s="229"/>
    </row>
    <row r="55" spans="1:5" x14ac:dyDescent="0.3">
      <c r="A55" s="19" t="s">
        <v>141</v>
      </c>
      <c r="B55" s="4">
        <f>E15</f>
        <v>13992.5</v>
      </c>
    </row>
    <row r="56" spans="1:5" x14ac:dyDescent="0.3">
      <c r="A56" s="26" t="s">
        <v>80</v>
      </c>
      <c r="B56" s="29">
        <f>E23</f>
        <v>2145</v>
      </c>
    </row>
    <row r="57" spans="1:5" x14ac:dyDescent="0.3">
      <c r="A57" s="26" t="s">
        <v>90</v>
      </c>
      <c r="B57" s="29">
        <f>E36</f>
        <v>6167.05</v>
      </c>
    </row>
    <row r="58" spans="1:5" x14ac:dyDescent="0.3">
      <c r="A58" s="26" t="s">
        <v>95</v>
      </c>
      <c r="B58" s="29">
        <f>E42</f>
        <v>1287</v>
      </c>
    </row>
    <row r="59" spans="1:5" x14ac:dyDescent="0.3">
      <c r="A59" s="26" t="s">
        <v>104</v>
      </c>
      <c r="B59" s="29">
        <f>E50</f>
        <v>39500</v>
      </c>
    </row>
    <row r="60" spans="1:5" x14ac:dyDescent="0.3">
      <c r="A60" s="11" t="s">
        <v>52</v>
      </c>
      <c r="B60" s="42">
        <f>SUM(B55:B59)</f>
        <v>63091.55</v>
      </c>
    </row>
    <row r="63" spans="1:5" x14ac:dyDescent="0.3">
      <c r="A63" s="230" t="s">
        <v>501</v>
      </c>
      <c r="B63" s="230"/>
      <c r="C63" s="230"/>
      <c r="D63" s="230"/>
    </row>
    <row r="64" spans="1:5" x14ac:dyDescent="0.3">
      <c r="A64" t="s">
        <v>54</v>
      </c>
    </row>
    <row r="65" spans="1:4" ht="15.6" x14ac:dyDescent="0.3">
      <c r="A65" s="226" t="s">
        <v>55</v>
      </c>
      <c r="B65" s="226"/>
      <c r="C65" s="226"/>
      <c r="D65" s="226"/>
    </row>
    <row r="66" spans="1:4" ht="15.6" x14ac:dyDescent="0.3">
      <c r="A66" s="226" t="s">
        <v>57</v>
      </c>
      <c r="B66" s="226"/>
      <c r="C66" s="226"/>
      <c r="D66" s="226"/>
    </row>
    <row r="67" spans="1:4" ht="15.6" x14ac:dyDescent="0.3">
      <c r="A67" s="226" t="s">
        <v>407</v>
      </c>
      <c r="B67" s="226"/>
      <c r="C67" s="226"/>
      <c r="D67" s="226"/>
    </row>
    <row r="68" spans="1:4" ht="15.6" x14ac:dyDescent="0.3">
      <c r="A68" s="226" t="s">
        <v>58</v>
      </c>
      <c r="B68" s="226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  <mergeCell ref="C5:E5"/>
    <mergeCell ref="A6:B6"/>
    <mergeCell ref="C6:E6"/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FF27-F711-40F6-A599-EC6CEDC5AD3D}">
  <dimension ref="A1:E72"/>
  <sheetViews>
    <sheetView topLeftCell="A42" workbookViewId="0">
      <selection activeCell="G7" sqref="G7"/>
    </sheetView>
  </sheetViews>
  <sheetFormatPr defaultRowHeight="14.4" x14ac:dyDescent="0.3"/>
  <cols>
    <col min="1" max="1" width="28.33203125" customWidth="1"/>
    <col min="2" max="2" width="20.88671875" customWidth="1"/>
    <col min="3" max="3" width="15.109375" customWidth="1"/>
    <col min="4" max="5" width="14" customWidth="1"/>
  </cols>
  <sheetData>
    <row r="1" spans="1:5" x14ac:dyDescent="0.3">
      <c r="A1" s="232"/>
      <c r="B1" s="233" t="s">
        <v>0</v>
      </c>
      <c r="C1" s="233"/>
      <c r="D1" s="233"/>
      <c r="E1" s="233"/>
    </row>
    <row r="2" spans="1:5" ht="25.5" customHeight="1" x14ac:dyDescent="0.3">
      <c r="A2" s="232"/>
      <c r="B2" s="233"/>
      <c r="C2" s="233"/>
      <c r="D2" s="233"/>
      <c r="E2" s="233"/>
    </row>
    <row r="3" spans="1:5" x14ac:dyDescent="0.3">
      <c r="A3" s="234" t="s">
        <v>479</v>
      </c>
      <c r="B3" s="234"/>
      <c r="C3" s="235" t="s">
        <v>2</v>
      </c>
      <c r="D3" s="236"/>
      <c r="E3" s="237"/>
    </row>
    <row r="4" spans="1:5" x14ac:dyDescent="0.3">
      <c r="A4" s="238" t="s">
        <v>480</v>
      </c>
      <c r="B4" s="239"/>
      <c r="C4" s="235" t="s">
        <v>481</v>
      </c>
      <c r="D4" s="236"/>
      <c r="E4" s="237"/>
    </row>
    <row r="5" spans="1:5" ht="15.6" x14ac:dyDescent="0.3">
      <c r="A5" s="240" t="s">
        <v>498</v>
      </c>
      <c r="B5" s="240"/>
      <c r="C5" s="241" t="s">
        <v>316</v>
      </c>
      <c r="D5" s="242"/>
      <c r="E5" s="243"/>
    </row>
    <row r="6" spans="1:5" ht="15.6" x14ac:dyDescent="0.3">
      <c r="A6" s="244" t="s">
        <v>499</v>
      </c>
      <c r="B6" s="245"/>
      <c r="C6" s="241" t="s">
        <v>482</v>
      </c>
      <c r="D6" s="242"/>
      <c r="E6" s="243"/>
    </row>
    <row r="7" spans="1:5" x14ac:dyDescent="0.3">
      <c r="A7" s="246" t="s">
        <v>500</v>
      </c>
      <c r="B7" s="247"/>
      <c r="C7" s="247"/>
      <c r="D7" s="247"/>
      <c r="E7" s="248"/>
    </row>
    <row r="8" spans="1:5" x14ac:dyDescent="0.3">
      <c r="A8" s="231" t="s">
        <v>483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167</v>
      </c>
      <c r="B11" s="59" t="s">
        <v>60</v>
      </c>
      <c r="C11" s="60">
        <v>2</v>
      </c>
      <c r="D11" s="22">
        <v>352</v>
      </c>
      <c r="E11" s="165">
        <f t="shared" ref="E11:E15" si="0">C11*D11</f>
        <v>704</v>
      </c>
    </row>
    <row r="12" spans="1:5" x14ac:dyDescent="0.3">
      <c r="A12" s="20" t="s">
        <v>484</v>
      </c>
      <c r="B12" s="59" t="s">
        <v>14</v>
      </c>
      <c r="C12" s="60">
        <v>0.4</v>
      </c>
      <c r="D12" s="22">
        <v>2394.5</v>
      </c>
      <c r="E12" s="165">
        <f t="shared" si="0"/>
        <v>957.80000000000007</v>
      </c>
    </row>
    <row r="13" spans="1:5" x14ac:dyDescent="0.3">
      <c r="A13" s="20" t="s">
        <v>67</v>
      </c>
      <c r="B13" s="59" t="s">
        <v>14</v>
      </c>
      <c r="C13" s="60">
        <v>6</v>
      </c>
      <c r="D13" s="22">
        <v>450</v>
      </c>
      <c r="E13" s="165">
        <f t="shared" si="0"/>
        <v>2700</v>
      </c>
    </row>
    <row r="14" spans="1:5" x14ac:dyDescent="0.3">
      <c r="A14" s="20" t="s">
        <v>93</v>
      </c>
      <c r="B14" s="59" t="s">
        <v>14</v>
      </c>
      <c r="C14" s="60">
        <v>0.22</v>
      </c>
      <c r="D14" s="22">
        <v>2665.25</v>
      </c>
      <c r="E14" s="165">
        <f t="shared" si="0"/>
        <v>586.35500000000002</v>
      </c>
    </row>
    <row r="15" spans="1:5" x14ac:dyDescent="0.3">
      <c r="A15" s="20" t="s">
        <v>94</v>
      </c>
      <c r="B15" s="59" t="s">
        <v>14</v>
      </c>
      <c r="C15" s="60">
        <v>0.8</v>
      </c>
      <c r="D15" s="22">
        <v>3150</v>
      </c>
      <c r="E15" s="165">
        <f t="shared" si="0"/>
        <v>2520</v>
      </c>
    </row>
    <row r="16" spans="1:5" x14ac:dyDescent="0.3">
      <c r="A16" s="3" t="s">
        <v>36</v>
      </c>
      <c r="B16" s="35"/>
      <c r="C16" s="36"/>
      <c r="D16" s="36"/>
      <c r="E16" s="42">
        <f>SUM(E11:E15)</f>
        <v>7468.1550000000007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20" t="s">
        <v>161</v>
      </c>
      <c r="B18" s="134" t="s">
        <v>148</v>
      </c>
      <c r="C18" s="60">
        <v>4</v>
      </c>
      <c r="D18" s="45">
        <v>143</v>
      </c>
      <c r="E18" s="165">
        <f>C18*D18</f>
        <v>572</v>
      </c>
    </row>
    <row r="19" spans="1:5" x14ac:dyDescent="0.3">
      <c r="A19" s="20" t="s">
        <v>485</v>
      </c>
      <c r="B19" s="134" t="s">
        <v>148</v>
      </c>
      <c r="C19" s="60">
        <v>5</v>
      </c>
      <c r="D19" s="45">
        <v>143</v>
      </c>
      <c r="E19" s="165">
        <f>C19*D19</f>
        <v>715</v>
      </c>
    </row>
    <row r="20" spans="1:5" x14ac:dyDescent="0.3">
      <c r="A20" s="38" t="s">
        <v>126</v>
      </c>
      <c r="B20" s="134" t="s">
        <v>148</v>
      </c>
      <c r="C20" s="60">
        <v>7</v>
      </c>
      <c r="D20" s="45">
        <v>143</v>
      </c>
      <c r="E20" s="165">
        <f t="shared" ref="E20" si="1">C20*D20</f>
        <v>1001</v>
      </c>
    </row>
    <row r="21" spans="1:5" x14ac:dyDescent="0.3">
      <c r="A21" s="3" t="s">
        <v>45</v>
      </c>
      <c r="B21" s="35"/>
      <c r="C21" s="36"/>
      <c r="D21" s="36"/>
      <c r="E21" s="42">
        <f>SUM(E18:E20)</f>
        <v>2288</v>
      </c>
    </row>
    <row r="22" spans="1:5" x14ac:dyDescent="0.3">
      <c r="A22" s="26" t="s">
        <v>90</v>
      </c>
      <c r="B22" s="26"/>
      <c r="C22" s="37"/>
      <c r="D22" s="26"/>
      <c r="E22" s="5"/>
    </row>
    <row r="23" spans="1:5" x14ac:dyDescent="0.3">
      <c r="A23" s="38" t="s">
        <v>29</v>
      </c>
      <c r="B23" s="49" t="s">
        <v>486</v>
      </c>
      <c r="C23" s="166">
        <v>1.5</v>
      </c>
      <c r="D23" s="50">
        <v>27.733333333333334</v>
      </c>
      <c r="E23" s="165">
        <f t="shared" ref="E23:E37" si="2">C23*D23</f>
        <v>41.6</v>
      </c>
    </row>
    <row r="24" spans="1:5" x14ac:dyDescent="0.3">
      <c r="A24" s="38" t="s">
        <v>30</v>
      </c>
      <c r="B24" s="49" t="s">
        <v>486</v>
      </c>
      <c r="C24" s="166">
        <v>1</v>
      </c>
      <c r="D24" s="50">
        <v>179.33333333333334</v>
      </c>
      <c r="E24" s="165">
        <f t="shared" si="2"/>
        <v>179.33333333333334</v>
      </c>
    </row>
    <row r="25" spans="1:5" x14ac:dyDescent="0.3">
      <c r="A25" s="38" t="s">
        <v>31</v>
      </c>
      <c r="B25" s="49" t="s">
        <v>486</v>
      </c>
      <c r="C25" s="166">
        <v>0.16</v>
      </c>
      <c r="D25" s="50">
        <v>420.83333333333331</v>
      </c>
      <c r="E25" s="165">
        <f t="shared" si="2"/>
        <v>67.333333333333329</v>
      </c>
    </row>
    <row r="26" spans="1:5" x14ac:dyDescent="0.3">
      <c r="A26" s="38" t="s">
        <v>69</v>
      </c>
      <c r="B26" s="49" t="s">
        <v>486</v>
      </c>
      <c r="C26" s="166">
        <v>0.6</v>
      </c>
      <c r="D26" s="50">
        <v>70</v>
      </c>
      <c r="E26" s="165">
        <f t="shared" si="2"/>
        <v>42</v>
      </c>
    </row>
    <row r="27" spans="1:5" x14ac:dyDescent="0.3">
      <c r="A27" s="38" t="s">
        <v>487</v>
      </c>
      <c r="B27" s="49" t="s">
        <v>486</v>
      </c>
      <c r="C27" s="166">
        <v>9</v>
      </c>
      <c r="D27" s="50">
        <v>21</v>
      </c>
      <c r="E27" s="165">
        <f t="shared" si="2"/>
        <v>189</v>
      </c>
    </row>
    <row r="28" spans="1:5" x14ac:dyDescent="0.3">
      <c r="A28" s="38" t="s">
        <v>488</v>
      </c>
      <c r="B28" s="49" t="s">
        <v>486</v>
      </c>
      <c r="C28" s="166">
        <v>4</v>
      </c>
      <c r="D28" s="50">
        <v>19</v>
      </c>
      <c r="E28" s="165">
        <f t="shared" si="2"/>
        <v>76</v>
      </c>
    </row>
    <row r="29" spans="1:5" x14ac:dyDescent="0.3">
      <c r="A29" s="38" t="s">
        <v>489</v>
      </c>
      <c r="B29" s="49" t="s">
        <v>486</v>
      </c>
      <c r="C29" s="166">
        <v>2</v>
      </c>
      <c r="D29" s="50">
        <v>83.6</v>
      </c>
      <c r="E29" s="165">
        <f t="shared" si="2"/>
        <v>167.2</v>
      </c>
    </row>
    <row r="30" spans="1:5" x14ac:dyDescent="0.3">
      <c r="A30" s="38" t="s">
        <v>16</v>
      </c>
      <c r="B30" s="49" t="s">
        <v>486</v>
      </c>
      <c r="C30" s="166">
        <v>0.6</v>
      </c>
      <c r="D30" s="50">
        <v>312.15333333333336</v>
      </c>
      <c r="E30" s="165">
        <f t="shared" si="2"/>
        <v>187.292</v>
      </c>
    </row>
    <row r="31" spans="1:5" x14ac:dyDescent="0.3">
      <c r="A31" s="38" t="s">
        <v>19</v>
      </c>
      <c r="B31" s="49" t="s">
        <v>486</v>
      </c>
      <c r="C31" s="166">
        <v>4</v>
      </c>
      <c r="D31" s="50">
        <v>62.2</v>
      </c>
      <c r="E31" s="165">
        <f t="shared" si="2"/>
        <v>248.8</v>
      </c>
    </row>
    <row r="32" spans="1:5" x14ac:dyDescent="0.3">
      <c r="A32" s="38" t="s">
        <v>20</v>
      </c>
      <c r="B32" s="49" t="s">
        <v>486</v>
      </c>
      <c r="C32" s="166">
        <v>2</v>
      </c>
      <c r="D32" s="50">
        <v>38.666666666666664</v>
      </c>
      <c r="E32" s="165">
        <f t="shared" si="2"/>
        <v>77.333333333333329</v>
      </c>
    </row>
    <row r="33" spans="1:5" x14ac:dyDescent="0.3">
      <c r="A33" s="38" t="s">
        <v>68</v>
      </c>
      <c r="B33" s="49" t="s">
        <v>486</v>
      </c>
      <c r="C33" s="166">
        <v>6</v>
      </c>
      <c r="D33" s="50">
        <v>25.95</v>
      </c>
      <c r="E33" s="165">
        <f t="shared" si="2"/>
        <v>155.69999999999999</v>
      </c>
    </row>
    <row r="34" spans="1:5" x14ac:dyDescent="0.3">
      <c r="A34" s="152" t="s">
        <v>22</v>
      </c>
      <c r="B34" s="49" t="s">
        <v>486</v>
      </c>
      <c r="C34" s="166">
        <v>0.8</v>
      </c>
      <c r="D34" s="50">
        <v>121.3</v>
      </c>
      <c r="E34" s="165">
        <f t="shared" si="2"/>
        <v>97.04</v>
      </c>
    </row>
    <row r="35" spans="1:5" x14ac:dyDescent="0.3">
      <c r="A35" s="152" t="s">
        <v>490</v>
      </c>
      <c r="B35" s="49" t="s">
        <v>486</v>
      </c>
      <c r="C35" s="166">
        <v>1.5</v>
      </c>
      <c r="D35" s="50">
        <v>24.25</v>
      </c>
      <c r="E35" s="165">
        <f t="shared" si="2"/>
        <v>36.375</v>
      </c>
    </row>
    <row r="36" spans="1:5" x14ac:dyDescent="0.3">
      <c r="A36" s="152" t="s">
        <v>491</v>
      </c>
      <c r="B36" s="49" t="s">
        <v>486</v>
      </c>
      <c r="C36" s="166">
        <v>1</v>
      </c>
      <c r="D36" s="50">
        <v>49</v>
      </c>
      <c r="E36" s="165">
        <f t="shared" si="2"/>
        <v>49</v>
      </c>
    </row>
    <row r="37" spans="1:5" x14ac:dyDescent="0.3">
      <c r="A37" s="152" t="s">
        <v>23</v>
      </c>
      <c r="B37" s="49" t="s">
        <v>486</v>
      </c>
      <c r="C37" s="166">
        <v>0.1</v>
      </c>
      <c r="D37" s="50">
        <v>1500</v>
      </c>
      <c r="E37" s="165">
        <f t="shared" si="2"/>
        <v>150</v>
      </c>
    </row>
    <row r="38" spans="1:5" x14ac:dyDescent="0.3">
      <c r="A38" s="3" t="s">
        <v>51</v>
      </c>
      <c r="B38" s="35"/>
      <c r="C38" s="36"/>
      <c r="D38" s="36"/>
      <c r="E38" s="42">
        <f>SUM(E23:E37)</f>
        <v>1764.0070000000001</v>
      </c>
    </row>
    <row r="39" spans="1:5" x14ac:dyDescent="0.3">
      <c r="A39" s="26" t="s">
        <v>95</v>
      </c>
      <c r="B39" s="52"/>
      <c r="C39" s="53"/>
      <c r="D39" s="37"/>
      <c r="E39" s="5"/>
    </row>
    <row r="40" spans="1:5" x14ac:dyDescent="0.3">
      <c r="A40" s="167" t="s">
        <v>492</v>
      </c>
      <c r="B40" s="49" t="s">
        <v>148</v>
      </c>
      <c r="C40" s="61">
        <v>8</v>
      </c>
      <c r="D40" s="45">
        <v>143</v>
      </c>
      <c r="E40" s="165">
        <f>C40*D40</f>
        <v>1144</v>
      </c>
    </row>
    <row r="41" spans="1:5" x14ac:dyDescent="0.3">
      <c r="A41" s="38" t="s">
        <v>493</v>
      </c>
      <c r="B41" s="49" t="s">
        <v>148</v>
      </c>
      <c r="C41" s="61">
        <v>6</v>
      </c>
      <c r="D41" s="45">
        <v>143</v>
      </c>
      <c r="E41" s="165">
        <f t="shared" ref="E41:E46" si="3">C41*D41</f>
        <v>858</v>
      </c>
    </row>
    <row r="42" spans="1:5" x14ac:dyDescent="0.3">
      <c r="A42" s="38" t="s">
        <v>494</v>
      </c>
      <c r="B42" s="49" t="s">
        <v>63</v>
      </c>
      <c r="C42" s="61">
        <v>5</v>
      </c>
      <c r="D42" s="45">
        <v>120</v>
      </c>
      <c r="E42" s="165">
        <f t="shared" si="3"/>
        <v>600</v>
      </c>
    </row>
    <row r="43" spans="1:5" x14ac:dyDescent="0.3">
      <c r="A43" s="38" t="s">
        <v>495</v>
      </c>
      <c r="B43" s="49" t="s">
        <v>148</v>
      </c>
      <c r="C43" s="61">
        <v>5</v>
      </c>
      <c r="D43" s="45">
        <v>120</v>
      </c>
      <c r="E43" s="165">
        <f t="shared" si="3"/>
        <v>600</v>
      </c>
    </row>
    <row r="44" spans="1:5" x14ac:dyDescent="0.3">
      <c r="A44" s="38" t="s">
        <v>44</v>
      </c>
      <c r="B44" s="49" t="s">
        <v>63</v>
      </c>
      <c r="C44" s="61">
        <v>10</v>
      </c>
      <c r="D44" s="45">
        <v>120</v>
      </c>
      <c r="E44" s="165">
        <f t="shared" si="3"/>
        <v>1200</v>
      </c>
    </row>
    <row r="45" spans="1:5" x14ac:dyDescent="0.3">
      <c r="A45" s="38" t="s">
        <v>172</v>
      </c>
      <c r="B45" s="49" t="s">
        <v>148</v>
      </c>
      <c r="C45" s="61">
        <v>4</v>
      </c>
      <c r="D45" s="45">
        <v>143</v>
      </c>
      <c r="E45" s="165">
        <f t="shared" si="3"/>
        <v>572</v>
      </c>
    </row>
    <row r="46" spans="1:5" x14ac:dyDescent="0.3">
      <c r="A46" s="38" t="s">
        <v>496</v>
      </c>
      <c r="B46" s="49" t="s">
        <v>50</v>
      </c>
      <c r="C46" s="61">
        <v>1</v>
      </c>
      <c r="D46" s="45">
        <v>2000</v>
      </c>
      <c r="E46" s="165">
        <f t="shared" si="3"/>
        <v>2000</v>
      </c>
    </row>
    <row r="47" spans="1:5" x14ac:dyDescent="0.3">
      <c r="A47" s="54" t="s">
        <v>103</v>
      </c>
      <c r="B47" s="55"/>
      <c r="C47" s="56"/>
      <c r="D47" s="57"/>
      <c r="E47" s="42">
        <f>SUM(E40:E46)</f>
        <v>6974</v>
      </c>
    </row>
    <row r="48" spans="1:5" x14ac:dyDescent="0.3">
      <c r="A48" s="19" t="s">
        <v>104</v>
      </c>
      <c r="B48" s="19"/>
      <c r="C48" s="19"/>
      <c r="D48" s="19"/>
      <c r="E48" s="29"/>
    </row>
    <row r="49" spans="1:5" x14ac:dyDescent="0.3">
      <c r="A49" s="20" t="s">
        <v>132</v>
      </c>
      <c r="B49" s="20" t="s">
        <v>48</v>
      </c>
      <c r="C49" s="49">
        <v>20</v>
      </c>
      <c r="D49" s="22">
        <v>120</v>
      </c>
      <c r="E49" s="165">
        <f t="shared" ref="E49:E54" si="4">C49*D49</f>
        <v>2400</v>
      </c>
    </row>
    <row r="50" spans="1:5" x14ac:dyDescent="0.3">
      <c r="A50" s="20" t="s">
        <v>109</v>
      </c>
      <c r="B50" s="20" t="s">
        <v>48</v>
      </c>
      <c r="C50" s="49">
        <v>1</v>
      </c>
      <c r="D50" s="22">
        <v>1600</v>
      </c>
      <c r="E50" s="165">
        <f t="shared" si="4"/>
        <v>1600</v>
      </c>
    </row>
    <row r="51" spans="1:5" x14ac:dyDescent="0.3">
      <c r="A51" s="20" t="s">
        <v>176</v>
      </c>
      <c r="B51" s="20" t="s">
        <v>48</v>
      </c>
      <c r="C51" s="49">
        <v>10</v>
      </c>
      <c r="D51" s="22">
        <v>120</v>
      </c>
      <c r="E51" s="165">
        <f t="shared" si="4"/>
        <v>1200</v>
      </c>
    </row>
    <row r="52" spans="1:5" x14ac:dyDescent="0.3">
      <c r="A52" s="20" t="s">
        <v>497</v>
      </c>
      <c r="B52" s="20" t="s">
        <v>48</v>
      </c>
      <c r="C52" s="49">
        <v>7</v>
      </c>
      <c r="D52" s="22">
        <v>120</v>
      </c>
      <c r="E52" s="165">
        <f t="shared" si="4"/>
        <v>840</v>
      </c>
    </row>
    <row r="53" spans="1:5" x14ac:dyDescent="0.3">
      <c r="A53" s="20" t="s">
        <v>134</v>
      </c>
      <c r="B53" s="20" t="s">
        <v>48</v>
      </c>
      <c r="C53" s="49">
        <v>5</v>
      </c>
      <c r="D53" s="22">
        <v>120</v>
      </c>
      <c r="E53" s="165">
        <f t="shared" si="4"/>
        <v>600</v>
      </c>
    </row>
    <row r="54" spans="1:5" x14ac:dyDescent="0.3">
      <c r="A54" s="20" t="s">
        <v>135</v>
      </c>
      <c r="B54" s="20" t="s">
        <v>148</v>
      </c>
      <c r="C54" s="49">
        <v>3</v>
      </c>
      <c r="D54" s="22">
        <v>143</v>
      </c>
      <c r="E54" s="165">
        <f t="shared" si="4"/>
        <v>429</v>
      </c>
    </row>
    <row r="55" spans="1:5" x14ac:dyDescent="0.3">
      <c r="A55" s="3" t="s">
        <v>111</v>
      </c>
      <c r="B55" s="3"/>
      <c r="C55" s="3"/>
      <c r="D55" s="3"/>
      <c r="E55" s="42">
        <f>SUM(E49:E54)</f>
        <v>7069</v>
      </c>
    </row>
    <row r="56" spans="1:5" x14ac:dyDescent="0.3">
      <c r="A56" s="41" t="s">
        <v>52</v>
      </c>
      <c r="B56" s="41"/>
      <c r="C56" s="41"/>
      <c r="D56" s="41"/>
      <c r="E56" s="42">
        <f>SUM(E16,E21,E38,E47,E55)</f>
        <v>25563.162</v>
      </c>
    </row>
    <row r="59" spans="1:5" x14ac:dyDescent="0.3">
      <c r="A59" s="228" t="s">
        <v>53</v>
      </c>
      <c r="B59" s="229"/>
    </row>
    <row r="60" spans="1:5" x14ac:dyDescent="0.3">
      <c r="A60" s="19" t="s">
        <v>141</v>
      </c>
      <c r="B60" s="71">
        <f>E16</f>
        <v>7468.1550000000007</v>
      </c>
    </row>
    <row r="61" spans="1:5" x14ac:dyDescent="0.3">
      <c r="A61" s="26" t="s">
        <v>80</v>
      </c>
      <c r="B61" s="29">
        <f>E21</f>
        <v>2288</v>
      </c>
    </row>
    <row r="62" spans="1:5" x14ac:dyDescent="0.3">
      <c r="A62" s="26" t="s">
        <v>90</v>
      </c>
      <c r="B62" s="29">
        <f>E38</f>
        <v>1764.0070000000001</v>
      </c>
    </row>
    <row r="63" spans="1:5" x14ac:dyDescent="0.3">
      <c r="A63" s="26" t="s">
        <v>95</v>
      </c>
      <c r="B63" s="29">
        <f>E47</f>
        <v>6974</v>
      </c>
    </row>
    <row r="64" spans="1:5" x14ac:dyDescent="0.3">
      <c r="A64" s="26" t="s">
        <v>104</v>
      </c>
      <c r="B64" s="29">
        <f>E55</f>
        <v>7069</v>
      </c>
    </row>
    <row r="65" spans="1:4" x14ac:dyDescent="0.3">
      <c r="A65" s="11" t="s">
        <v>52</v>
      </c>
      <c r="B65" s="42">
        <f>SUM(B60:B64)</f>
        <v>25563.162</v>
      </c>
    </row>
    <row r="68" spans="1:4" x14ac:dyDescent="0.3">
      <c r="A68" s="230" t="s">
        <v>501</v>
      </c>
      <c r="B68" s="230"/>
      <c r="C68" s="230"/>
      <c r="D68" s="230"/>
    </row>
    <row r="69" spans="1:4" x14ac:dyDescent="0.3">
      <c r="A69" t="s">
        <v>54</v>
      </c>
    </row>
    <row r="70" spans="1:4" ht="15.6" x14ac:dyDescent="0.3">
      <c r="A70" s="226" t="s">
        <v>55</v>
      </c>
      <c r="B70" s="226"/>
      <c r="C70" s="226"/>
      <c r="D70" s="226"/>
    </row>
    <row r="71" spans="1:4" ht="15.6" x14ac:dyDescent="0.3">
      <c r="A71" s="226" t="s">
        <v>57</v>
      </c>
      <c r="B71" s="226"/>
      <c r="C71" s="226"/>
      <c r="D71" s="226"/>
    </row>
    <row r="72" spans="1:4" ht="15.6" x14ac:dyDescent="0.3">
      <c r="A72" s="226" t="s">
        <v>407</v>
      </c>
      <c r="B72" s="226"/>
      <c r="C72" s="226"/>
      <c r="D72" s="226"/>
    </row>
  </sheetData>
  <mergeCells count="22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1:B71"/>
    <mergeCell ref="C71:D71"/>
    <mergeCell ref="A72:B72"/>
    <mergeCell ref="C72:D72"/>
    <mergeCell ref="A9:E9"/>
    <mergeCell ref="A59:B59"/>
    <mergeCell ref="A68:B68"/>
    <mergeCell ref="C68:D68"/>
    <mergeCell ref="A70:B70"/>
    <mergeCell ref="C70:D7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9D67-4CB3-4610-8D73-D5BCBFB668C0}">
  <dimension ref="A1:E57"/>
  <sheetViews>
    <sheetView topLeftCell="A29" workbookViewId="0">
      <selection activeCell="H13" sqref="H13"/>
    </sheetView>
  </sheetViews>
  <sheetFormatPr defaultRowHeight="14.4" x14ac:dyDescent="0.3"/>
  <cols>
    <col min="1" max="1" width="39.33203125" bestFit="1" customWidth="1"/>
    <col min="2" max="2" width="13.109375" bestFit="1" customWidth="1"/>
    <col min="3" max="3" width="14.5546875" bestFit="1" customWidth="1"/>
    <col min="4" max="4" width="13.44140625" bestFit="1" customWidth="1"/>
    <col min="5" max="5" width="12.1093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32.2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177</v>
      </c>
      <c r="B3" s="283"/>
      <c r="C3" s="241" t="s">
        <v>284</v>
      </c>
      <c r="D3" s="242"/>
      <c r="E3" s="243"/>
    </row>
    <row r="4" spans="1:5" ht="15.6" x14ac:dyDescent="0.3">
      <c r="A4" s="284" t="s">
        <v>279</v>
      </c>
      <c r="B4" s="284"/>
      <c r="C4" s="241" t="s">
        <v>285</v>
      </c>
      <c r="D4" s="242"/>
      <c r="E4" s="243"/>
    </row>
    <row r="5" spans="1:5" ht="15.6" x14ac:dyDescent="0.3">
      <c r="A5" s="240" t="s">
        <v>498</v>
      </c>
      <c r="B5" s="240"/>
      <c r="C5" s="241" t="s">
        <v>286</v>
      </c>
      <c r="D5" s="242"/>
      <c r="E5" s="243"/>
    </row>
    <row r="6" spans="1:5" ht="15.6" x14ac:dyDescent="0.3">
      <c r="A6" s="252" t="s">
        <v>538</v>
      </c>
      <c r="B6" s="277"/>
      <c r="C6" s="241" t="s">
        <v>283</v>
      </c>
      <c r="D6" s="242"/>
      <c r="E6" s="243"/>
    </row>
    <row r="7" spans="1:5" x14ac:dyDescent="0.3">
      <c r="A7" s="246" t="s">
        <v>421</v>
      </c>
      <c r="B7" s="247"/>
      <c r="C7" s="247"/>
      <c r="D7" s="247"/>
      <c r="E7" s="248"/>
    </row>
    <row r="8" spans="1:5" x14ac:dyDescent="0.3">
      <c r="A8" s="286" t="s">
        <v>276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59" t="s">
        <v>79</v>
      </c>
      <c r="C11" s="60">
        <v>1.3</v>
      </c>
      <c r="D11" s="22">
        <v>14</v>
      </c>
      <c r="E11" s="22">
        <f>C11*D11</f>
        <v>18.2</v>
      </c>
    </row>
    <row r="12" spans="1:5" x14ac:dyDescent="0.3">
      <c r="A12" s="20" t="s">
        <v>75</v>
      </c>
      <c r="B12" s="59" t="s">
        <v>14</v>
      </c>
      <c r="C12" s="60">
        <v>0.35</v>
      </c>
      <c r="D12" s="22">
        <v>3024</v>
      </c>
      <c r="E12" s="22">
        <f>C12*D12</f>
        <v>1058.3999999999999</v>
      </c>
    </row>
    <row r="13" spans="1:5" x14ac:dyDescent="0.3">
      <c r="A13" s="20" t="s">
        <v>167</v>
      </c>
      <c r="B13" s="59" t="s">
        <v>14</v>
      </c>
      <c r="C13" s="60">
        <v>1</v>
      </c>
      <c r="D13" s="22">
        <v>352</v>
      </c>
      <c r="E13" s="22">
        <f>C13*D13</f>
        <v>352</v>
      </c>
    </row>
    <row r="14" spans="1:5" x14ac:dyDescent="0.3">
      <c r="A14" s="3" t="s">
        <v>36</v>
      </c>
      <c r="B14" s="35"/>
      <c r="C14" s="36"/>
      <c r="D14" s="36"/>
      <c r="E14" s="4">
        <f>SUM(E11:E13)</f>
        <v>1428.6</v>
      </c>
    </row>
    <row r="15" spans="1:5" x14ac:dyDescent="0.3">
      <c r="A15" s="26" t="s">
        <v>80</v>
      </c>
      <c r="B15" s="26"/>
      <c r="C15" s="37"/>
      <c r="D15" s="26"/>
      <c r="E15" s="5"/>
    </row>
    <row r="16" spans="1:5" x14ac:dyDescent="0.3">
      <c r="A16" s="20" t="s">
        <v>178</v>
      </c>
      <c r="B16" s="134" t="s">
        <v>82</v>
      </c>
      <c r="C16" s="49">
        <v>2</v>
      </c>
      <c r="D16" s="45">
        <v>143</v>
      </c>
      <c r="E16" s="22">
        <f>C16*D16</f>
        <v>286</v>
      </c>
    </row>
    <row r="17" spans="1:5" x14ac:dyDescent="0.3">
      <c r="A17" s="20" t="s">
        <v>81</v>
      </c>
      <c r="B17" s="134" t="s">
        <v>82</v>
      </c>
      <c r="C17" s="60">
        <v>2</v>
      </c>
      <c r="D17" s="45">
        <v>143</v>
      </c>
      <c r="E17" s="22">
        <f>C17*D17</f>
        <v>286</v>
      </c>
    </row>
    <row r="18" spans="1:5" x14ac:dyDescent="0.3">
      <c r="A18" s="3" t="s">
        <v>45</v>
      </c>
      <c r="B18" s="35"/>
      <c r="C18" s="36"/>
      <c r="D18" s="36"/>
      <c r="E18" s="51">
        <f>SUM(E16:E17)</f>
        <v>572</v>
      </c>
    </row>
    <row r="19" spans="1:5" x14ac:dyDescent="0.3">
      <c r="A19" s="26" t="s">
        <v>90</v>
      </c>
      <c r="B19" s="26"/>
      <c r="C19" s="37"/>
      <c r="D19" s="26"/>
      <c r="E19" s="5"/>
    </row>
    <row r="20" spans="1:5" x14ac:dyDescent="0.3">
      <c r="A20" s="20" t="s">
        <v>91</v>
      </c>
      <c r="B20" s="49" t="s">
        <v>14</v>
      </c>
      <c r="C20" s="61">
        <v>0.34</v>
      </c>
      <c r="D20" s="50">
        <v>2394.5</v>
      </c>
      <c r="E20" s="50">
        <f>C20*D20</f>
        <v>814.13000000000011</v>
      </c>
    </row>
    <row r="21" spans="1:5" x14ac:dyDescent="0.3">
      <c r="A21" s="38" t="s">
        <v>32</v>
      </c>
      <c r="B21" s="49" t="s">
        <v>92</v>
      </c>
      <c r="C21" s="61">
        <v>2</v>
      </c>
      <c r="D21" s="50">
        <v>21</v>
      </c>
      <c r="E21" s="50">
        <f t="shared" ref="E21:E30" si="0">C21*D21</f>
        <v>42</v>
      </c>
    </row>
    <row r="22" spans="1:5" x14ac:dyDescent="0.3">
      <c r="A22" s="38" t="s">
        <v>33</v>
      </c>
      <c r="B22" s="49" t="s">
        <v>92</v>
      </c>
      <c r="C22" s="61">
        <v>2</v>
      </c>
      <c r="D22" s="50">
        <v>17.75</v>
      </c>
      <c r="E22" s="50">
        <f t="shared" si="0"/>
        <v>35.5</v>
      </c>
    </row>
    <row r="23" spans="1:5" x14ac:dyDescent="0.3">
      <c r="A23" s="38" t="s">
        <v>34</v>
      </c>
      <c r="B23" s="49" t="s">
        <v>92</v>
      </c>
      <c r="C23" s="61">
        <v>1</v>
      </c>
      <c r="D23" s="50">
        <v>47.7</v>
      </c>
      <c r="E23" s="50">
        <f t="shared" si="0"/>
        <v>47.7</v>
      </c>
    </row>
    <row r="24" spans="1:5" x14ac:dyDescent="0.3">
      <c r="A24" s="38" t="s">
        <v>21</v>
      </c>
      <c r="B24" s="49" t="s">
        <v>92</v>
      </c>
      <c r="C24" s="61">
        <v>0.5</v>
      </c>
      <c r="D24" s="50">
        <v>64.8</v>
      </c>
      <c r="E24" s="50">
        <f t="shared" si="0"/>
        <v>32.4</v>
      </c>
    </row>
    <row r="25" spans="1:5" x14ac:dyDescent="0.3">
      <c r="A25" s="38" t="s">
        <v>16</v>
      </c>
      <c r="B25" s="49" t="s">
        <v>92</v>
      </c>
      <c r="C25" s="61">
        <v>2</v>
      </c>
      <c r="D25" s="50">
        <v>42</v>
      </c>
      <c r="E25" s="50">
        <f t="shared" si="0"/>
        <v>84</v>
      </c>
    </row>
    <row r="26" spans="1:5" x14ac:dyDescent="0.3">
      <c r="A26" s="38" t="s">
        <v>29</v>
      </c>
      <c r="B26" s="49" t="s">
        <v>92</v>
      </c>
      <c r="C26" s="61">
        <v>2</v>
      </c>
      <c r="D26" s="50">
        <v>27.733333333333334</v>
      </c>
      <c r="E26" s="50">
        <f t="shared" si="0"/>
        <v>55.466666666666669</v>
      </c>
    </row>
    <row r="27" spans="1:5" x14ac:dyDescent="0.3">
      <c r="A27" s="38" t="s">
        <v>18</v>
      </c>
      <c r="B27" s="49" t="s">
        <v>79</v>
      </c>
      <c r="C27" s="61">
        <v>2</v>
      </c>
      <c r="D27" s="50">
        <v>23.225000000000001</v>
      </c>
      <c r="E27" s="50">
        <f t="shared" si="0"/>
        <v>46.45</v>
      </c>
    </row>
    <row r="28" spans="1:5" x14ac:dyDescent="0.3">
      <c r="A28" s="38" t="s">
        <v>30</v>
      </c>
      <c r="B28" s="49" t="s">
        <v>79</v>
      </c>
      <c r="C28" s="61">
        <v>0.7</v>
      </c>
      <c r="D28" s="50">
        <v>420.83333333333331</v>
      </c>
      <c r="E28" s="50">
        <f t="shared" si="0"/>
        <v>294.58333333333331</v>
      </c>
    </row>
    <row r="29" spans="1:5" x14ac:dyDescent="0.3">
      <c r="A29" s="38" t="s">
        <v>31</v>
      </c>
      <c r="B29" s="49" t="s">
        <v>92</v>
      </c>
      <c r="C29" s="61">
        <v>1.2</v>
      </c>
      <c r="D29" s="50">
        <v>128</v>
      </c>
      <c r="E29" s="50">
        <f t="shared" si="0"/>
        <v>153.6</v>
      </c>
    </row>
    <row r="30" spans="1:5" x14ac:dyDescent="0.3">
      <c r="A30" s="38" t="s">
        <v>22</v>
      </c>
      <c r="B30" s="49" t="s">
        <v>92</v>
      </c>
      <c r="C30" s="61">
        <v>0.8</v>
      </c>
      <c r="D30" s="50">
        <v>50</v>
      </c>
      <c r="E30" s="50">
        <f t="shared" si="0"/>
        <v>40</v>
      </c>
    </row>
    <row r="31" spans="1:5" x14ac:dyDescent="0.3">
      <c r="A31" s="3" t="s">
        <v>51</v>
      </c>
      <c r="B31" s="35"/>
      <c r="C31" s="36"/>
      <c r="D31" s="36"/>
      <c r="E31" s="4">
        <f>SUM(E20:E30)</f>
        <v>1645.83</v>
      </c>
    </row>
    <row r="32" spans="1:5" x14ac:dyDescent="0.3">
      <c r="A32" s="26" t="s">
        <v>95</v>
      </c>
      <c r="B32" s="52"/>
      <c r="C32" s="53"/>
      <c r="D32" s="37"/>
      <c r="E32" s="5"/>
    </row>
    <row r="33" spans="1:5" x14ac:dyDescent="0.3">
      <c r="A33" s="38" t="s">
        <v>126</v>
      </c>
      <c r="B33" s="49" t="s">
        <v>148</v>
      </c>
      <c r="C33" s="61">
        <v>2</v>
      </c>
      <c r="D33" s="45">
        <v>143</v>
      </c>
      <c r="E33" s="40">
        <f>C33*D33</f>
        <v>286</v>
      </c>
    </row>
    <row r="34" spans="1:5" x14ac:dyDescent="0.3">
      <c r="A34" s="38" t="s">
        <v>172</v>
      </c>
      <c r="B34" s="49" t="s">
        <v>148</v>
      </c>
      <c r="C34" s="61">
        <v>1.5</v>
      </c>
      <c r="D34" s="45">
        <v>143</v>
      </c>
      <c r="E34" s="40">
        <f>C34*D34</f>
        <v>214.5</v>
      </c>
    </row>
    <row r="35" spans="1:5" x14ac:dyDescent="0.3">
      <c r="A35" s="38" t="s">
        <v>40</v>
      </c>
      <c r="B35" s="49" t="s">
        <v>148</v>
      </c>
      <c r="C35" s="61">
        <v>3</v>
      </c>
      <c r="D35" s="45">
        <v>143</v>
      </c>
      <c r="E35" s="40">
        <f>C35*D35</f>
        <v>429</v>
      </c>
    </row>
    <row r="36" spans="1:5" x14ac:dyDescent="0.3">
      <c r="A36" s="54" t="s">
        <v>103</v>
      </c>
      <c r="B36" s="55"/>
      <c r="C36" s="56"/>
      <c r="D36" s="57"/>
      <c r="E36" s="58">
        <f>SUM(E33:E35)</f>
        <v>929.5</v>
      </c>
    </row>
    <row r="37" spans="1:5" x14ac:dyDescent="0.3">
      <c r="A37" s="19" t="s">
        <v>104</v>
      </c>
      <c r="B37" s="19"/>
      <c r="C37" s="19"/>
      <c r="D37" s="19"/>
      <c r="E37" s="29"/>
    </row>
    <row r="38" spans="1:5" x14ac:dyDescent="0.3">
      <c r="A38" s="20" t="s">
        <v>179</v>
      </c>
      <c r="B38" s="20" t="s">
        <v>48</v>
      </c>
      <c r="C38" s="49">
        <v>1</v>
      </c>
      <c r="D38" s="22">
        <v>2000</v>
      </c>
      <c r="E38" s="22">
        <v>1500</v>
      </c>
    </row>
    <row r="39" spans="1:5" x14ac:dyDescent="0.3">
      <c r="A39" s="20" t="s">
        <v>180</v>
      </c>
      <c r="B39" s="20" t="s">
        <v>181</v>
      </c>
      <c r="C39" s="49">
        <v>1</v>
      </c>
      <c r="D39" s="22">
        <v>850</v>
      </c>
      <c r="E39" s="22">
        <f>C39*D39</f>
        <v>850</v>
      </c>
    </row>
    <row r="40" spans="1:5" x14ac:dyDescent="0.3">
      <c r="A40" s="3" t="s">
        <v>111</v>
      </c>
      <c r="B40" s="3"/>
      <c r="C40" s="3"/>
      <c r="D40" s="3"/>
      <c r="E40" s="4">
        <f>SUM(E38:E39)</f>
        <v>2350</v>
      </c>
    </row>
    <row r="41" spans="1:5" x14ac:dyDescent="0.3">
      <c r="A41" s="41" t="s">
        <v>52</v>
      </c>
      <c r="B41" s="41"/>
      <c r="C41" s="41"/>
      <c r="D41" s="41"/>
      <c r="E41" s="42">
        <f>SUM(E14,E18,E31,E36,E40)</f>
        <v>6925.93</v>
      </c>
    </row>
    <row r="44" spans="1:5" x14ac:dyDescent="0.3">
      <c r="A44" s="228" t="s">
        <v>53</v>
      </c>
      <c r="B44" s="229"/>
    </row>
    <row r="45" spans="1:5" x14ac:dyDescent="0.3">
      <c r="A45" s="19" t="str">
        <f>A10</f>
        <v>1-Insumos</v>
      </c>
      <c r="B45" s="29">
        <f>E14</f>
        <v>1428.6</v>
      </c>
    </row>
    <row r="46" spans="1:5" x14ac:dyDescent="0.3">
      <c r="A46" s="26" t="str">
        <f>A15</f>
        <v>2-Serviços</v>
      </c>
      <c r="B46" s="29">
        <f>E18</f>
        <v>572</v>
      </c>
    </row>
    <row r="47" spans="1:5" x14ac:dyDescent="0.3">
      <c r="A47" s="26" t="str">
        <f>A19</f>
        <v>3-Tratos Culturais</v>
      </c>
      <c r="B47" s="29">
        <f>E31</f>
        <v>1645.83</v>
      </c>
    </row>
    <row r="48" spans="1:5" x14ac:dyDescent="0.3">
      <c r="A48" s="26" t="str">
        <f>A32</f>
        <v>4-Serviços</v>
      </c>
      <c r="B48" s="29">
        <f>E36</f>
        <v>929.5</v>
      </c>
    </row>
    <row r="49" spans="1:4" x14ac:dyDescent="0.3">
      <c r="A49" s="26" t="str">
        <f>A37</f>
        <v>5-Outros Custos</v>
      </c>
      <c r="B49" s="29">
        <f>E40</f>
        <v>2350</v>
      </c>
    </row>
    <row r="50" spans="1:4" x14ac:dyDescent="0.3">
      <c r="A50" s="11" t="str">
        <f>A41</f>
        <v xml:space="preserve">TOTAL </v>
      </c>
      <c r="B50" s="42">
        <f>E41</f>
        <v>6925.93</v>
      </c>
    </row>
    <row r="53" spans="1:4" x14ac:dyDescent="0.3">
      <c r="A53" s="230" t="s">
        <v>501</v>
      </c>
      <c r="B53" s="230"/>
      <c r="C53" s="230"/>
      <c r="D53" s="230"/>
    </row>
    <row r="54" spans="1:4" x14ac:dyDescent="0.3">
      <c r="A54" t="s">
        <v>54</v>
      </c>
    </row>
    <row r="55" spans="1:4" ht="15.6" x14ac:dyDescent="0.3">
      <c r="A55" s="226" t="s">
        <v>55</v>
      </c>
      <c r="B55" s="226"/>
      <c r="C55" s="226"/>
      <c r="D55" s="226"/>
    </row>
    <row r="56" spans="1:4" ht="15.6" x14ac:dyDescent="0.3">
      <c r="A56" s="226" t="s">
        <v>57</v>
      </c>
      <c r="B56" s="226"/>
      <c r="C56" s="226"/>
      <c r="D56" s="226"/>
    </row>
    <row r="57" spans="1:4" ht="15.6" x14ac:dyDescent="0.3">
      <c r="A57" s="226" t="s">
        <v>407</v>
      </c>
      <c r="B57" s="226"/>
      <c r="C57" s="226"/>
      <c r="D57" s="226"/>
    </row>
  </sheetData>
  <mergeCells count="22"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  <mergeCell ref="A6:B6"/>
    <mergeCell ref="A55:B55"/>
    <mergeCell ref="C55:D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5366-2026-4C28-B915-6E08AA0EE0DD}">
  <dimension ref="A1:E61"/>
  <sheetViews>
    <sheetView topLeftCell="A28" workbookViewId="0">
      <selection activeCell="D15" sqref="D15"/>
    </sheetView>
  </sheetViews>
  <sheetFormatPr defaultRowHeight="14.4" x14ac:dyDescent="0.3"/>
  <cols>
    <col min="1" max="1" width="35.109375" bestFit="1" customWidth="1"/>
    <col min="2" max="2" width="13.33203125" bestFit="1" customWidth="1"/>
    <col min="3" max="3" width="16.6640625" bestFit="1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4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184</v>
      </c>
      <c r="B3" s="283"/>
      <c r="C3" s="241" t="s">
        <v>287</v>
      </c>
      <c r="D3" s="242"/>
      <c r="E3" s="243"/>
    </row>
    <row r="4" spans="1:5" ht="15.6" x14ac:dyDescent="0.3">
      <c r="A4" s="284" t="s">
        <v>279</v>
      </c>
      <c r="B4" s="284"/>
      <c r="C4" s="241" t="s">
        <v>288</v>
      </c>
      <c r="D4" s="242"/>
      <c r="E4" s="243"/>
    </row>
    <row r="5" spans="1:5" ht="15.6" x14ac:dyDescent="0.3">
      <c r="A5" s="240" t="s">
        <v>498</v>
      </c>
      <c r="B5" s="240"/>
      <c r="C5" s="241" t="s">
        <v>463</v>
      </c>
      <c r="D5" s="242"/>
      <c r="E5" s="243"/>
    </row>
    <row r="6" spans="1:5" ht="15.6" x14ac:dyDescent="0.3">
      <c r="A6" s="252" t="s">
        <v>539</v>
      </c>
      <c r="B6" s="277"/>
      <c r="C6" s="241" t="s">
        <v>464</v>
      </c>
      <c r="D6" s="242"/>
      <c r="E6" s="243"/>
    </row>
    <row r="7" spans="1:5" x14ac:dyDescent="0.3">
      <c r="A7" s="246" t="s">
        <v>455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20" t="s">
        <v>114</v>
      </c>
      <c r="C11" s="20">
        <v>1</v>
      </c>
      <c r="D11" s="22">
        <v>8800</v>
      </c>
      <c r="E11" s="22">
        <f>C11*D11</f>
        <v>8800</v>
      </c>
    </row>
    <row r="12" spans="1:5" x14ac:dyDescent="0.3">
      <c r="A12" s="20" t="s">
        <v>185</v>
      </c>
      <c r="B12" s="20" t="s">
        <v>14</v>
      </c>
      <c r="C12" s="20">
        <v>2</v>
      </c>
      <c r="D12" s="22">
        <v>352</v>
      </c>
      <c r="E12" s="22">
        <f t="shared" ref="E12:E23" si="0">C12*D12</f>
        <v>704</v>
      </c>
    </row>
    <row r="13" spans="1:5" x14ac:dyDescent="0.3">
      <c r="A13" s="20" t="s">
        <v>186</v>
      </c>
      <c r="B13" s="20" t="s">
        <v>14</v>
      </c>
      <c r="C13" s="20">
        <v>1.8</v>
      </c>
      <c r="D13" s="22">
        <v>3150</v>
      </c>
      <c r="E13" s="22">
        <f t="shared" si="0"/>
        <v>5670</v>
      </c>
    </row>
    <row r="14" spans="1:5" x14ac:dyDescent="0.3">
      <c r="A14" s="20" t="s">
        <v>187</v>
      </c>
      <c r="B14" s="20" t="s">
        <v>14</v>
      </c>
      <c r="C14" s="20">
        <v>1.5</v>
      </c>
      <c r="D14" s="22">
        <v>2739</v>
      </c>
      <c r="E14" s="22">
        <f t="shared" si="0"/>
        <v>4108.5</v>
      </c>
    </row>
    <row r="15" spans="1:5" x14ac:dyDescent="0.3">
      <c r="A15" s="20" t="s">
        <v>183</v>
      </c>
      <c r="B15" s="20" t="s">
        <v>14</v>
      </c>
      <c r="C15" s="20">
        <v>0.5</v>
      </c>
      <c r="D15" s="22">
        <v>2394.5</v>
      </c>
      <c r="E15" s="22">
        <f t="shared" si="0"/>
        <v>1197.25</v>
      </c>
    </row>
    <row r="16" spans="1:5" x14ac:dyDescent="0.3">
      <c r="A16" s="20" t="s">
        <v>29</v>
      </c>
      <c r="B16" s="20" t="s">
        <v>188</v>
      </c>
      <c r="C16" s="20">
        <v>0.5</v>
      </c>
      <c r="D16" s="22">
        <v>128</v>
      </c>
      <c r="E16" s="22">
        <f t="shared" si="0"/>
        <v>64</v>
      </c>
    </row>
    <row r="17" spans="1:5" x14ac:dyDescent="0.3">
      <c r="A17" s="20" t="s">
        <v>30</v>
      </c>
      <c r="B17" s="20" t="s">
        <v>188</v>
      </c>
      <c r="C17" s="20">
        <v>0.08</v>
      </c>
      <c r="D17" s="22">
        <v>420.83333333333331</v>
      </c>
      <c r="E17" s="22">
        <f t="shared" si="0"/>
        <v>33.666666666666664</v>
      </c>
    </row>
    <row r="18" spans="1:5" x14ac:dyDescent="0.3">
      <c r="A18" s="20" t="s">
        <v>189</v>
      </c>
      <c r="B18" s="20" t="s">
        <v>188</v>
      </c>
      <c r="C18" s="20">
        <v>0.25</v>
      </c>
      <c r="D18" s="22">
        <v>108.33333333333333</v>
      </c>
      <c r="E18" s="22">
        <f t="shared" si="0"/>
        <v>27.083333333333332</v>
      </c>
    </row>
    <row r="19" spans="1:5" x14ac:dyDescent="0.3">
      <c r="A19" s="20" t="s">
        <v>22</v>
      </c>
      <c r="B19" s="20" t="s">
        <v>188</v>
      </c>
      <c r="C19" s="20">
        <v>0.4</v>
      </c>
      <c r="D19" s="22">
        <v>50</v>
      </c>
      <c r="E19" s="22">
        <f t="shared" si="0"/>
        <v>20</v>
      </c>
    </row>
    <row r="20" spans="1:5" x14ac:dyDescent="0.3">
      <c r="A20" s="20" t="s">
        <v>16</v>
      </c>
      <c r="B20" s="20" t="s">
        <v>188</v>
      </c>
      <c r="C20" s="138">
        <v>4</v>
      </c>
      <c r="D20" s="22">
        <v>62.2</v>
      </c>
      <c r="E20" s="22">
        <f t="shared" si="0"/>
        <v>248.8</v>
      </c>
    </row>
    <row r="21" spans="1:5" x14ac:dyDescent="0.3">
      <c r="A21" s="20" t="s">
        <v>123</v>
      </c>
      <c r="B21" s="20" t="s">
        <v>188</v>
      </c>
      <c r="C21" s="138">
        <v>0.8</v>
      </c>
      <c r="D21" s="22">
        <v>312.15333333333336</v>
      </c>
      <c r="E21" s="22">
        <f t="shared" si="0"/>
        <v>249.7226666666667</v>
      </c>
    </row>
    <row r="22" spans="1:5" x14ac:dyDescent="0.3">
      <c r="A22" s="20" t="s">
        <v>19</v>
      </c>
      <c r="B22" s="20" t="s">
        <v>188</v>
      </c>
      <c r="C22" s="138">
        <v>1.2</v>
      </c>
      <c r="D22" s="22">
        <v>70.333333333333329</v>
      </c>
      <c r="E22" s="22">
        <f t="shared" si="0"/>
        <v>84.399999999999991</v>
      </c>
    </row>
    <row r="23" spans="1:5" x14ac:dyDescent="0.3">
      <c r="A23" s="20" t="s">
        <v>20</v>
      </c>
      <c r="B23" s="20" t="s">
        <v>188</v>
      </c>
      <c r="C23" s="138">
        <v>1.2</v>
      </c>
      <c r="D23" s="22">
        <v>132.49333333333334</v>
      </c>
      <c r="E23" s="22">
        <f t="shared" si="0"/>
        <v>158.99199999999999</v>
      </c>
    </row>
    <row r="24" spans="1:5" x14ac:dyDescent="0.3">
      <c r="A24" s="3" t="s">
        <v>36</v>
      </c>
      <c r="B24" s="35"/>
      <c r="C24" s="36"/>
      <c r="D24" s="36"/>
      <c r="E24" s="4">
        <f>SUM(E11:E23)</f>
        <v>21366.414666666667</v>
      </c>
    </row>
    <row r="25" spans="1:5" x14ac:dyDescent="0.3">
      <c r="A25" s="26" t="s">
        <v>80</v>
      </c>
      <c r="B25" s="26"/>
      <c r="C25" s="37"/>
      <c r="D25" s="26"/>
      <c r="E25" s="5"/>
    </row>
    <row r="26" spans="1:5" x14ac:dyDescent="0.3">
      <c r="A26" s="38" t="s">
        <v>190</v>
      </c>
      <c r="B26" s="20" t="s">
        <v>115</v>
      </c>
      <c r="C26" s="39">
        <v>2</v>
      </c>
      <c r="D26" s="45">
        <v>143</v>
      </c>
      <c r="E26" s="154">
        <f>C26*D26</f>
        <v>286</v>
      </c>
    </row>
    <row r="27" spans="1:5" x14ac:dyDescent="0.3">
      <c r="A27" s="38" t="s">
        <v>81</v>
      </c>
      <c r="B27" s="20" t="s">
        <v>115</v>
      </c>
      <c r="C27" s="39">
        <v>4</v>
      </c>
      <c r="D27" s="45">
        <v>143</v>
      </c>
      <c r="E27" s="154">
        <f t="shared" ref="E27:E36" si="1">C27*D27</f>
        <v>572</v>
      </c>
    </row>
    <row r="28" spans="1:5" x14ac:dyDescent="0.3">
      <c r="A28" s="38" t="s">
        <v>191</v>
      </c>
      <c r="B28" s="20" t="s">
        <v>115</v>
      </c>
      <c r="C28" s="39">
        <v>4</v>
      </c>
      <c r="D28" s="45">
        <v>143</v>
      </c>
      <c r="E28" s="154">
        <f t="shared" si="1"/>
        <v>572</v>
      </c>
    </row>
    <row r="29" spans="1:5" x14ac:dyDescent="0.3">
      <c r="A29" s="38" t="s">
        <v>192</v>
      </c>
      <c r="B29" s="20" t="s">
        <v>115</v>
      </c>
      <c r="C29" s="39">
        <v>2</v>
      </c>
      <c r="D29" s="45">
        <v>143</v>
      </c>
      <c r="E29" s="154">
        <f t="shared" si="1"/>
        <v>286</v>
      </c>
    </row>
    <row r="30" spans="1:5" x14ac:dyDescent="0.3">
      <c r="A30" s="20" t="s">
        <v>193</v>
      </c>
      <c r="B30" s="20" t="s">
        <v>115</v>
      </c>
      <c r="C30" s="138">
        <v>2.5</v>
      </c>
      <c r="D30" s="45">
        <v>143</v>
      </c>
      <c r="E30" s="154">
        <f t="shared" si="1"/>
        <v>357.5</v>
      </c>
    </row>
    <row r="31" spans="1:5" x14ac:dyDescent="0.3">
      <c r="A31" s="20" t="s">
        <v>194</v>
      </c>
      <c r="B31" s="20" t="s">
        <v>48</v>
      </c>
      <c r="C31" s="138">
        <v>28</v>
      </c>
      <c r="D31" s="155">
        <v>110</v>
      </c>
      <c r="E31" s="154">
        <f t="shared" si="1"/>
        <v>3080</v>
      </c>
    </row>
    <row r="32" spans="1:5" x14ac:dyDescent="0.3">
      <c r="A32" s="20" t="s">
        <v>195</v>
      </c>
      <c r="B32" s="20" t="s">
        <v>115</v>
      </c>
      <c r="C32" s="138">
        <v>2</v>
      </c>
      <c r="D32" s="45">
        <v>143</v>
      </c>
      <c r="E32" s="154">
        <f t="shared" si="1"/>
        <v>286</v>
      </c>
    </row>
    <row r="33" spans="1:5" x14ac:dyDescent="0.3">
      <c r="A33" s="20" t="s">
        <v>196</v>
      </c>
      <c r="B33" s="20" t="s">
        <v>48</v>
      </c>
      <c r="C33" s="138">
        <v>5</v>
      </c>
      <c r="D33" s="155">
        <v>110</v>
      </c>
      <c r="E33" s="154">
        <f t="shared" si="1"/>
        <v>550</v>
      </c>
    </row>
    <row r="34" spans="1:5" x14ac:dyDescent="0.3">
      <c r="A34" s="20" t="s">
        <v>44</v>
      </c>
      <c r="B34" s="20" t="s">
        <v>48</v>
      </c>
      <c r="C34" s="138">
        <v>4</v>
      </c>
      <c r="D34" s="155">
        <v>110</v>
      </c>
      <c r="E34" s="154">
        <f t="shared" si="1"/>
        <v>440</v>
      </c>
    </row>
    <row r="35" spans="1:5" x14ac:dyDescent="0.3">
      <c r="A35" s="20" t="s">
        <v>127</v>
      </c>
      <c r="B35" s="20" t="s">
        <v>115</v>
      </c>
      <c r="C35" s="138">
        <v>2</v>
      </c>
      <c r="D35" s="45">
        <v>143</v>
      </c>
      <c r="E35" s="154">
        <f t="shared" si="1"/>
        <v>286</v>
      </c>
    </row>
    <row r="36" spans="1:5" x14ac:dyDescent="0.3">
      <c r="A36" s="20" t="s">
        <v>197</v>
      </c>
      <c r="B36" s="20" t="s">
        <v>115</v>
      </c>
      <c r="C36" s="138">
        <v>4</v>
      </c>
      <c r="D36" s="155">
        <v>130</v>
      </c>
      <c r="E36" s="154">
        <f t="shared" si="1"/>
        <v>520</v>
      </c>
    </row>
    <row r="37" spans="1:5" x14ac:dyDescent="0.3">
      <c r="A37" s="3" t="s">
        <v>45</v>
      </c>
      <c r="B37" s="35"/>
      <c r="C37" s="36"/>
      <c r="D37" s="36"/>
      <c r="E37" s="51">
        <f>SUM(E26:E36)</f>
        <v>7235.5</v>
      </c>
    </row>
    <row r="38" spans="1:5" x14ac:dyDescent="0.3">
      <c r="A38" s="26" t="s">
        <v>198</v>
      </c>
      <c r="B38" s="26"/>
      <c r="C38" s="37"/>
      <c r="D38" s="26"/>
      <c r="E38" s="5"/>
    </row>
    <row r="39" spans="1:5" x14ac:dyDescent="0.3">
      <c r="A39" s="20" t="s">
        <v>199</v>
      </c>
      <c r="B39" s="20" t="s">
        <v>48</v>
      </c>
      <c r="C39" s="138">
        <v>5</v>
      </c>
      <c r="D39" s="27">
        <v>110</v>
      </c>
      <c r="E39" s="27">
        <f t="shared" ref="E39:E44" si="2">C39*D39</f>
        <v>550</v>
      </c>
    </row>
    <row r="40" spans="1:5" x14ac:dyDescent="0.3">
      <c r="A40" s="20" t="s">
        <v>200</v>
      </c>
      <c r="B40" s="20" t="s">
        <v>115</v>
      </c>
      <c r="C40" s="138">
        <v>3</v>
      </c>
      <c r="D40" s="27">
        <v>1500</v>
      </c>
      <c r="E40" s="27">
        <f t="shared" si="2"/>
        <v>4500</v>
      </c>
    </row>
    <row r="41" spans="1:5" x14ac:dyDescent="0.3">
      <c r="A41" s="20" t="s">
        <v>134</v>
      </c>
      <c r="B41" s="20" t="s">
        <v>115</v>
      </c>
      <c r="C41" s="138">
        <v>12</v>
      </c>
      <c r="D41" s="27">
        <v>110</v>
      </c>
      <c r="E41" s="27">
        <f t="shared" si="2"/>
        <v>1320</v>
      </c>
    </row>
    <row r="42" spans="1:5" x14ac:dyDescent="0.3">
      <c r="A42" s="20" t="s">
        <v>201</v>
      </c>
      <c r="B42" s="20" t="s">
        <v>115</v>
      </c>
      <c r="C42" s="138">
        <v>10</v>
      </c>
      <c r="D42" s="27">
        <v>110</v>
      </c>
      <c r="E42" s="27">
        <f t="shared" si="2"/>
        <v>1100</v>
      </c>
    </row>
    <row r="43" spans="1:5" x14ac:dyDescent="0.3">
      <c r="A43" s="20" t="s">
        <v>202</v>
      </c>
      <c r="B43" s="20" t="s">
        <v>156</v>
      </c>
      <c r="C43" s="138">
        <v>1</v>
      </c>
      <c r="D43" s="27">
        <v>5000</v>
      </c>
      <c r="E43" s="27">
        <f t="shared" si="2"/>
        <v>5000</v>
      </c>
    </row>
    <row r="44" spans="1:5" x14ac:dyDescent="0.3">
      <c r="A44" s="20" t="s">
        <v>109</v>
      </c>
      <c r="B44" s="20" t="s">
        <v>156</v>
      </c>
      <c r="C44" s="138">
        <v>1</v>
      </c>
      <c r="D44" s="27">
        <v>2000</v>
      </c>
      <c r="E44" s="27">
        <f t="shared" si="2"/>
        <v>2000</v>
      </c>
    </row>
    <row r="45" spans="1:5" x14ac:dyDescent="0.3">
      <c r="A45" s="3" t="s">
        <v>51</v>
      </c>
      <c r="B45" s="35"/>
      <c r="C45" s="36"/>
      <c r="D45" s="36"/>
      <c r="E45" s="4">
        <f>SUM(E39:E44)</f>
        <v>14470</v>
      </c>
    </row>
    <row r="46" spans="1:5" x14ac:dyDescent="0.3">
      <c r="A46" s="41" t="s">
        <v>65</v>
      </c>
      <c r="B46" s="41"/>
      <c r="C46" s="41"/>
      <c r="D46" s="41"/>
      <c r="E46" s="42">
        <f>SUM(E45,E24,E37)</f>
        <v>43071.914666666664</v>
      </c>
    </row>
    <row r="49" spans="1:4" x14ac:dyDescent="0.3">
      <c r="A49" s="228" t="s">
        <v>53</v>
      </c>
      <c r="B49" s="229"/>
    </row>
    <row r="50" spans="1:4" x14ac:dyDescent="0.3">
      <c r="A50" s="19" t="str">
        <f>A10</f>
        <v>1-Insumos</v>
      </c>
      <c r="B50" s="29">
        <f>E24</f>
        <v>21366.414666666667</v>
      </c>
    </row>
    <row r="51" spans="1:4" x14ac:dyDescent="0.3">
      <c r="A51" s="26" t="str">
        <f>A25</f>
        <v>2-Serviços</v>
      </c>
      <c r="B51" s="29">
        <f>E37</f>
        <v>7235.5</v>
      </c>
    </row>
    <row r="52" spans="1:4" x14ac:dyDescent="0.3">
      <c r="A52" s="26" t="str">
        <f>A38</f>
        <v>3-Colheita</v>
      </c>
      <c r="B52" s="29">
        <f>E45</f>
        <v>14470</v>
      </c>
    </row>
    <row r="53" spans="1:4" x14ac:dyDescent="0.3">
      <c r="A53" s="11" t="s">
        <v>65</v>
      </c>
      <c r="B53" s="42">
        <f>SUM(B50:B52)</f>
        <v>43071.914666666664</v>
      </c>
    </row>
    <row r="56" spans="1:4" x14ac:dyDescent="0.3">
      <c r="A56" s="230" t="s">
        <v>501</v>
      </c>
      <c r="B56" s="230"/>
      <c r="C56" s="230"/>
      <c r="D56" s="230"/>
    </row>
    <row r="57" spans="1:4" x14ac:dyDescent="0.3">
      <c r="A57" t="s">
        <v>54</v>
      </c>
    </row>
    <row r="58" spans="1:4" ht="15.6" x14ac:dyDescent="0.3">
      <c r="A58" s="226" t="s">
        <v>55</v>
      </c>
      <c r="B58" s="226"/>
      <c r="C58" s="226"/>
      <c r="D58" s="226"/>
    </row>
    <row r="59" spans="1:4" ht="15.6" x14ac:dyDescent="0.3">
      <c r="A59" s="226" t="s">
        <v>57</v>
      </c>
      <c r="B59" s="226"/>
      <c r="C59" s="226"/>
      <c r="D59" s="226"/>
    </row>
    <row r="60" spans="1:4" ht="15.6" x14ac:dyDescent="0.3">
      <c r="A60" s="226" t="s">
        <v>407</v>
      </c>
      <c r="B60" s="226"/>
      <c r="C60" s="226"/>
      <c r="D60" s="226"/>
    </row>
    <row r="61" spans="1:4" ht="15.6" x14ac:dyDescent="0.3">
      <c r="A61" s="226" t="s">
        <v>58</v>
      </c>
      <c r="B61" s="226"/>
    </row>
  </sheetData>
  <mergeCells count="23">
    <mergeCell ref="A49:B49"/>
    <mergeCell ref="A1:A2"/>
    <mergeCell ref="B1:E2"/>
    <mergeCell ref="A3:B3"/>
    <mergeCell ref="A4:B4"/>
    <mergeCell ref="C4:E4"/>
    <mergeCell ref="A5:B5"/>
    <mergeCell ref="C5:E5"/>
    <mergeCell ref="C3:E3"/>
    <mergeCell ref="C6:E6"/>
    <mergeCell ref="A7:E7"/>
    <mergeCell ref="A8:E8"/>
    <mergeCell ref="A9:E9"/>
    <mergeCell ref="A6:B6"/>
    <mergeCell ref="A61:B61"/>
    <mergeCell ref="A60:B60"/>
    <mergeCell ref="C60:D60"/>
    <mergeCell ref="A56:B56"/>
    <mergeCell ref="C56:D56"/>
    <mergeCell ref="A58:B58"/>
    <mergeCell ref="C58:D58"/>
    <mergeCell ref="A59:B59"/>
    <mergeCell ref="C59:D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8AE-FB2B-40B4-A5AB-ADD25B44913D}">
  <dimension ref="A1:E63"/>
  <sheetViews>
    <sheetView topLeftCell="A34" workbookViewId="0">
      <selection activeCell="C10" sqref="C10"/>
    </sheetView>
  </sheetViews>
  <sheetFormatPr defaultRowHeight="14.4" x14ac:dyDescent="0.3"/>
  <cols>
    <col min="1" max="1" width="39.33203125" bestFit="1" customWidth="1"/>
    <col min="2" max="2" width="13.33203125" bestFit="1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7.7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203</v>
      </c>
      <c r="B3" s="283"/>
      <c r="C3" s="241" t="s">
        <v>219</v>
      </c>
      <c r="D3" s="242"/>
      <c r="E3" s="243"/>
    </row>
    <row r="4" spans="1:5" ht="15.6" x14ac:dyDescent="0.3">
      <c r="A4" s="284" t="s">
        <v>279</v>
      </c>
      <c r="B4" s="284"/>
      <c r="C4" s="241" t="s">
        <v>288</v>
      </c>
      <c r="D4" s="242"/>
      <c r="E4" s="243"/>
    </row>
    <row r="5" spans="1:5" ht="15.6" x14ac:dyDescent="0.3">
      <c r="A5" s="240" t="s">
        <v>498</v>
      </c>
      <c r="B5" s="240"/>
      <c r="C5" s="241" t="s">
        <v>289</v>
      </c>
      <c r="D5" s="242"/>
      <c r="E5" s="243"/>
    </row>
    <row r="6" spans="1:5" ht="15.6" x14ac:dyDescent="0.3">
      <c r="A6" s="252" t="s">
        <v>540</v>
      </c>
      <c r="B6" s="277"/>
      <c r="C6" s="241" t="s">
        <v>290</v>
      </c>
      <c r="D6" s="242"/>
      <c r="E6" s="243"/>
    </row>
    <row r="7" spans="1:5" x14ac:dyDescent="0.3">
      <c r="A7" s="246" t="s">
        <v>455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204</v>
      </c>
      <c r="B11" s="59" t="s">
        <v>79</v>
      </c>
      <c r="C11" s="49">
        <v>62500</v>
      </c>
      <c r="D11" s="22">
        <f>'[1]Referência Repolho'!D6</f>
        <v>0.25</v>
      </c>
      <c r="E11" s="22">
        <f>C11*D11</f>
        <v>15625</v>
      </c>
    </row>
    <row r="12" spans="1:5" x14ac:dyDescent="0.3">
      <c r="A12" s="20" t="s">
        <v>75</v>
      </c>
      <c r="B12" s="59" t="s">
        <v>14</v>
      </c>
      <c r="C12" s="49">
        <v>1</v>
      </c>
      <c r="D12" s="22">
        <f>'[1]Referência Repolho'!D7</f>
        <v>3119.6</v>
      </c>
      <c r="E12" s="22">
        <f>C12*D12</f>
        <v>3119.6</v>
      </c>
    </row>
    <row r="13" spans="1:5" x14ac:dyDescent="0.3">
      <c r="A13" s="20" t="s">
        <v>77</v>
      </c>
      <c r="B13" s="59" t="s">
        <v>14</v>
      </c>
      <c r="C13" s="49">
        <v>1</v>
      </c>
      <c r="D13" s="22">
        <f>'[1]Referência Repolho'!D8</f>
        <v>2150</v>
      </c>
      <c r="E13" s="22">
        <f>C13*D13</f>
        <v>2150</v>
      </c>
    </row>
    <row r="14" spans="1:5" x14ac:dyDescent="0.3">
      <c r="A14" s="20" t="s">
        <v>205</v>
      </c>
      <c r="B14" s="59" t="s">
        <v>14</v>
      </c>
      <c r="C14" s="49">
        <v>6</v>
      </c>
      <c r="D14" s="22">
        <f>'[1]Referência Repolho'!D9</f>
        <v>500</v>
      </c>
      <c r="E14" s="22">
        <f>C14*D14</f>
        <v>3000</v>
      </c>
    </row>
    <row r="15" spans="1:5" x14ac:dyDescent="0.3">
      <c r="A15" s="3" t="s">
        <v>36</v>
      </c>
      <c r="B15" s="35"/>
      <c r="C15" s="36"/>
      <c r="D15" s="36"/>
      <c r="E15" s="4">
        <f>SUM(E11:E14)</f>
        <v>23894.6</v>
      </c>
    </row>
    <row r="16" spans="1:5" x14ac:dyDescent="0.3">
      <c r="A16" s="26" t="s">
        <v>80</v>
      </c>
      <c r="B16" s="26"/>
      <c r="C16" s="37"/>
      <c r="D16" s="26"/>
      <c r="E16" s="5"/>
    </row>
    <row r="17" spans="1:5" x14ac:dyDescent="0.3">
      <c r="A17" s="38" t="s">
        <v>81</v>
      </c>
      <c r="B17" s="49" t="s">
        <v>115</v>
      </c>
      <c r="C17" s="61">
        <v>3</v>
      </c>
      <c r="D17" s="45">
        <v>143</v>
      </c>
      <c r="E17" s="154">
        <f>C17*D17</f>
        <v>429</v>
      </c>
    </row>
    <row r="18" spans="1:5" x14ac:dyDescent="0.3">
      <c r="A18" s="38" t="s">
        <v>116</v>
      </c>
      <c r="B18" s="49" t="s">
        <v>115</v>
      </c>
      <c r="C18" s="61">
        <v>2</v>
      </c>
      <c r="D18" s="45">
        <v>143</v>
      </c>
      <c r="E18" s="154">
        <f>C18*D18</f>
        <v>286</v>
      </c>
    </row>
    <row r="19" spans="1:5" x14ac:dyDescent="0.3">
      <c r="A19" s="38" t="s">
        <v>120</v>
      </c>
      <c r="B19" s="49" t="s">
        <v>115</v>
      </c>
      <c r="C19" s="61">
        <v>4</v>
      </c>
      <c r="D19" s="45">
        <v>143</v>
      </c>
      <c r="E19" s="154">
        <f>C19*D19</f>
        <v>572</v>
      </c>
    </row>
    <row r="20" spans="1:5" x14ac:dyDescent="0.3">
      <c r="A20" s="3" t="s">
        <v>45</v>
      </c>
      <c r="B20" s="35"/>
      <c r="C20" s="36"/>
      <c r="D20" s="36"/>
      <c r="E20" s="51">
        <f>SUM(E17:E19)</f>
        <v>1287</v>
      </c>
    </row>
    <row r="21" spans="1:5" x14ac:dyDescent="0.3">
      <c r="A21" s="26" t="s">
        <v>90</v>
      </c>
      <c r="B21" s="26"/>
      <c r="C21" s="37"/>
      <c r="D21" s="26"/>
      <c r="E21" s="5"/>
    </row>
    <row r="22" spans="1:5" x14ac:dyDescent="0.3">
      <c r="A22" s="20" t="s">
        <v>206</v>
      </c>
      <c r="B22" s="134" t="s">
        <v>92</v>
      </c>
      <c r="C22" s="49">
        <v>2.1</v>
      </c>
      <c r="D22" s="64">
        <f>'[1]Referência Repolho'!D11</f>
        <v>40.5</v>
      </c>
      <c r="E22" s="22">
        <f>C22*D22</f>
        <v>85.05</v>
      </c>
    </row>
    <row r="23" spans="1:5" x14ac:dyDescent="0.3">
      <c r="A23" s="20" t="s">
        <v>207</v>
      </c>
      <c r="B23" s="134" t="s">
        <v>92</v>
      </c>
      <c r="C23" s="60">
        <v>1</v>
      </c>
      <c r="D23" s="64">
        <f>'[1]Referência Repolho'!D12</f>
        <v>280</v>
      </c>
      <c r="E23" s="22">
        <f t="shared" ref="E23:E32" si="0">C23*D23</f>
        <v>280</v>
      </c>
    </row>
    <row r="24" spans="1:5" x14ac:dyDescent="0.3">
      <c r="A24" s="20" t="s">
        <v>208</v>
      </c>
      <c r="B24" s="134" t="s">
        <v>79</v>
      </c>
      <c r="C24" s="60">
        <v>1</v>
      </c>
      <c r="D24" s="64">
        <f>'[1]Referência Repolho'!D13</f>
        <v>120.6</v>
      </c>
      <c r="E24" s="22">
        <f t="shared" si="0"/>
        <v>120.6</v>
      </c>
    </row>
    <row r="25" spans="1:5" x14ac:dyDescent="0.3">
      <c r="A25" s="38" t="s">
        <v>209</v>
      </c>
      <c r="B25" s="134" t="s">
        <v>92</v>
      </c>
      <c r="C25" s="60">
        <v>1.4</v>
      </c>
      <c r="D25" s="64">
        <f>'[1]Referência Repolho'!D14</f>
        <v>121.3</v>
      </c>
      <c r="E25" s="22">
        <f t="shared" si="0"/>
        <v>169.82</v>
      </c>
    </row>
    <row r="26" spans="1:5" x14ac:dyDescent="0.3">
      <c r="A26" s="20" t="s">
        <v>210</v>
      </c>
      <c r="B26" s="134" t="s">
        <v>92</v>
      </c>
      <c r="C26" s="60">
        <v>2</v>
      </c>
      <c r="D26" s="64">
        <f>'[1]Referência Repolho'!D15</f>
        <v>57.5625</v>
      </c>
      <c r="E26" s="22">
        <f t="shared" si="0"/>
        <v>115.125</v>
      </c>
    </row>
    <row r="27" spans="1:5" x14ac:dyDescent="0.3">
      <c r="A27" s="20" t="s">
        <v>211</v>
      </c>
      <c r="B27" s="134" t="s">
        <v>92</v>
      </c>
      <c r="C27" s="60">
        <v>0.9</v>
      </c>
      <c r="D27" s="64">
        <f>'[1]Referência Repolho'!D16</f>
        <v>312.15333333333336</v>
      </c>
      <c r="E27" s="22">
        <f t="shared" si="0"/>
        <v>280.93800000000005</v>
      </c>
    </row>
    <row r="28" spans="1:5" x14ac:dyDescent="0.3">
      <c r="A28" s="20" t="s">
        <v>212</v>
      </c>
      <c r="B28" s="134" t="s">
        <v>92</v>
      </c>
      <c r="C28" s="60">
        <v>5</v>
      </c>
      <c r="D28" s="64">
        <f>'[1]Referência Repolho'!D17</f>
        <v>132.49333333333334</v>
      </c>
      <c r="E28" s="22">
        <f t="shared" si="0"/>
        <v>662.4666666666667</v>
      </c>
    </row>
    <row r="29" spans="1:5" x14ac:dyDescent="0.3">
      <c r="A29" s="20" t="s">
        <v>213</v>
      </c>
      <c r="B29" s="134" t="s">
        <v>92</v>
      </c>
      <c r="C29" s="60">
        <v>1.5</v>
      </c>
      <c r="D29" s="64">
        <f>'[1]Referência Repolho'!D18</f>
        <v>17.153333333333332</v>
      </c>
      <c r="E29" s="22">
        <f t="shared" si="0"/>
        <v>25.729999999999997</v>
      </c>
    </row>
    <row r="30" spans="1:5" x14ac:dyDescent="0.3">
      <c r="A30" s="20" t="s">
        <v>32</v>
      </c>
      <c r="B30" s="134" t="s">
        <v>92</v>
      </c>
      <c r="C30" s="60">
        <v>1</v>
      </c>
      <c r="D30" s="64">
        <f>'[1]Referência Repolho'!D19</f>
        <v>15.59</v>
      </c>
      <c r="E30" s="22">
        <f t="shared" si="0"/>
        <v>15.59</v>
      </c>
    </row>
    <row r="31" spans="1:5" x14ac:dyDescent="0.3">
      <c r="A31" s="20" t="s">
        <v>33</v>
      </c>
      <c r="B31" s="134" t="s">
        <v>92</v>
      </c>
      <c r="C31" s="60">
        <v>2</v>
      </c>
      <c r="D31" s="64">
        <f>'[1]Referência Repolho'!D20</f>
        <v>17.75</v>
      </c>
      <c r="E31" s="22">
        <f t="shared" si="0"/>
        <v>35.5</v>
      </c>
    </row>
    <row r="32" spans="1:5" x14ac:dyDescent="0.3">
      <c r="A32" s="20" t="s">
        <v>34</v>
      </c>
      <c r="B32" s="59" t="s">
        <v>92</v>
      </c>
      <c r="C32" s="60">
        <v>2</v>
      </c>
      <c r="D32" s="64">
        <f>'[1]Referência Repolho'!D21</f>
        <v>15.65</v>
      </c>
      <c r="E32" s="22">
        <f t="shared" si="0"/>
        <v>31.3</v>
      </c>
    </row>
    <row r="33" spans="1:5" x14ac:dyDescent="0.3">
      <c r="A33" s="20" t="s">
        <v>29</v>
      </c>
      <c r="B33" s="134" t="s">
        <v>92</v>
      </c>
      <c r="C33" s="60">
        <v>0.5</v>
      </c>
      <c r="D33" s="64">
        <f>'[1]Referência Repolho'!D22</f>
        <v>179.33333333333334</v>
      </c>
      <c r="E33" s="22">
        <f>C33*D33</f>
        <v>89.666666666666671</v>
      </c>
    </row>
    <row r="34" spans="1:5" x14ac:dyDescent="0.3">
      <c r="A34" s="20" t="s">
        <v>30</v>
      </c>
      <c r="B34" s="134" t="s">
        <v>92</v>
      </c>
      <c r="C34" s="60">
        <v>0.7</v>
      </c>
      <c r="D34" s="64">
        <f>'[1]Referência Repolho'!D23</f>
        <v>452.5</v>
      </c>
      <c r="E34" s="22">
        <f>C34*D34</f>
        <v>316.75</v>
      </c>
    </row>
    <row r="35" spans="1:5" x14ac:dyDescent="0.3">
      <c r="A35" s="3" t="s">
        <v>51</v>
      </c>
      <c r="B35" s="35"/>
      <c r="C35" s="36"/>
      <c r="D35" s="36"/>
      <c r="E35" s="4">
        <f>SUM(E22:E34)</f>
        <v>2228.5363333333335</v>
      </c>
    </row>
    <row r="36" spans="1:5" x14ac:dyDescent="0.3">
      <c r="A36" s="19" t="s">
        <v>95</v>
      </c>
      <c r="B36" s="19"/>
      <c r="C36" s="19"/>
      <c r="D36" s="19"/>
      <c r="E36" s="19"/>
    </row>
    <row r="37" spans="1:5" x14ac:dyDescent="0.3">
      <c r="A37" s="20" t="s">
        <v>214</v>
      </c>
      <c r="B37" s="49" t="s">
        <v>115</v>
      </c>
      <c r="C37" s="49">
        <v>9</v>
      </c>
      <c r="D37" s="45">
        <v>143</v>
      </c>
      <c r="E37" s="27">
        <f>C37*D37</f>
        <v>1287</v>
      </c>
    </row>
    <row r="38" spans="1:5" x14ac:dyDescent="0.3">
      <c r="A38" s="20" t="s">
        <v>172</v>
      </c>
      <c r="B38" s="49" t="s">
        <v>115</v>
      </c>
      <c r="C38" s="49">
        <v>2</v>
      </c>
      <c r="D38" s="45">
        <v>143</v>
      </c>
      <c r="E38" s="27">
        <f t="shared" ref="E38:E45" si="1">C38*D38</f>
        <v>286</v>
      </c>
    </row>
    <row r="39" spans="1:5" x14ac:dyDescent="0.3">
      <c r="A39" s="20" t="s">
        <v>215</v>
      </c>
      <c r="B39" s="49" t="s">
        <v>48</v>
      </c>
      <c r="C39" s="49">
        <v>3</v>
      </c>
      <c r="D39" s="22">
        <v>110</v>
      </c>
      <c r="E39" s="27">
        <f t="shared" si="1"/>
        <v>330</v>
      </c>
    </row>
    <row r="40" spans="1:5" x14ac:dyDescent="0.3">
      <c r="A40" s="20" t="s">
        <v>132</v>
      </c>
      <c r="B40" s="49" t="s">
        <v>48</v>
      </c>
      <c r="C40" s="49">
        <v>40</v>
      </c>
      <c r="D40" s="22">
        <v>110</v>
      </c>
      <c r="E40" s="27">
        <f t="shared" si="1"/>
        <v>4400</v>
      </c>
    </row>
    <row r="41" spans="1:5" x14ac:dyDescent="0.3">
      <c r="A41" s="20" t="s">
        <v>216</v>
      </c>
      <c r="B41" s="49" t="s">
        <v>48</v>
      </c>
      <c r="C41" s="49">
        <v>25</v>
      </c>
      <c r="D41" s="22">
        <v>110</v>
      </c>
      <c r="E41" s="27">
        <f t="shared" si="1"/>
        <v>2750</v>
      </c>
    </row>
    <row r="42" spans="1:5" x14ac:dyDescent="0.3">
      <c r="A42" s="20" t="s">
        <v>217</v>
      </c>
      <c r="B42" s="49" t="s">
        <v>106</v>
      </c>
      <c r="C42" s="49">
        <v>3500</v>
      </c>
      <c r="D42" s="22">
        <v>5</v>
      </c>
      <c r="E42" s="27">
        <f t="shared" si="1"/>
        <v>17500</v>
      </c>
    </row>
    <row r="43" spans="1:5" x14ac:dyDescent="0.3">
      <c r="A43" s="20" t="s">
        <v>83</v>
      </c>
      <c r="B43" s="49" t="s">
        <v>48</v>
      </c>
      <c r="C43" s="49">
        <v>28</v>
      </c>
      <c r="D43" s="22">
        <v>110</v>
      </c>
      <c r="E43" s="27">
        <f t="shared" si="1"/>
        <v>3080</v>
      </c>
    </row>
    <row r="44" spans="1:5" x14ac:dyDescent="0.3">
      <c r="A44" s="20" t="s">
        <v>109</v>
      </c>
      <c r="B44" s="49" t="s">
        <v>48</v>
      </c>
      <c r="C44" s="49">
        <v>1</v>
      </c>
      <c r="D44" s="22">
        <v>2500</v>
      </c>
      <c r="E44" s="27">
        <f t="shared" si="1"/>
        <v>2500</v>
      </c>
    </row>
    <row r="45" spans="1:5" x14ac:dyDescent="0.3">
      <c r="A45" s="20" t="s">
        <v>134</v>
      </c>
      <c r="B45" s="49" t="s">
        <v>48</v>
      </c>
      <c r="C45" s="49">
        <v>22</v>
      </c>
      <c r="D45" s="22">
        <v>110</v>
      </c>
      <c r="E45" s="27">
        <f t="shared" si="1"/>
        <v>2420</v>
      </c>
    </row>
    <row r="46" spans="1:5" x14ac:dyDescent="0.3">
      <c r="A46" s="41" t="s">
        <v>103</v>
      </c>
      <c r="B46" s="41"/>
      <c r="C46" s="41"/>
      <c r="D46" s="41"/>
      <c r="E46" s="42">
        <f>SUM(E37:E45)</f>
        <v>34553</v>
      </c>
    </row>
    <row r="47" spans="1:5" x14ac:dyDescent="0.3">
      <c r="A47" s="41" t="s">
        <v>52</v>
      </c>
      <c r="B47" s="41"/>
      <c r="C47" s="41"/>
      <c r="D47" s="41"/>
      <c r="E47" s="42">
        <f>SUM(E15,E20,E35,E46)</f>
        <v>61963.136333333328</v>
      </c>
    </row>
    <row r="50" spans="1:4" x14ac:dyDescent="0.3">
      <c r="A50" s="228" t="s">
        <v>53</v>
      </c>
      <c r="B50" s="229"/>
    </row>
    <row r="51" spans="1:4" x14ac:dyDescent="0.3">
      <c r="A51" s="19" t="str">
        <f>A10</f>
        <v>1-Preparo de solo/Plantio</v>
      </c>
      <c r="B51" s="29">
        <f>E15</f>
        <v>23894.6</v>
      </c>
    </row>
    <row r="52" spans="1:4" x14ac:dyDescent="0.3">
      <c r="A52" s="26" t="str">
        <f>A16</f>
        <v>2-Serviços</v>
      </c>
      <c r="B52" s="65">
        <f>E20</f>
        <v>1287</v>
      </c>
    </row>
    <row r="53" spans="1:4" x14ac:dyDescent="0.3">
      <c r="A53" s="26" t="str">
        <f>A21</f>
        <v>3-Tratos Culturais</v>
      </c>
      <c r="B53" s="29">
        <f>E35</f>
        <v>2228.5363333333335</v>
      </c>
    </row>
    <row r="54" spans="1:4" x14ac:dyDescent="0.3">
      <c r="A54" s="26" t="str">
        <f>A36</f>
        <v>4-Serviços</v>
      </c>
      <c r="B54" s="29">
        <f>E46</f>
        <v>34553</v>
      </c>
    </row>
    <row r="55" spans="1:4" x14ac:dyDescent="0.3">
      <c r="A55" s="11" t="s">
        <v>65</v>
      </c>
      <c r="B55" s="42">
        <f>SUM(B51:B54)</f>
        <v>61963.136333333328</v>
      </c>
    </row>
    <row r="58" spans="1:4" x14ac:dyDescent="0.3">
      <c r="A58" s="230" t="s">
        <v>501</v>
      </c>
      <c r="B58" s="230"/>
      <c r="C58" s="230"/>
      <c r="D58" s="230"/>
    </row>
    <row r="59" spans="1:4" x14ac:dyDescent="0.3">
      <c r="A59" t="s">
        <v>54</v>
      </c>
    </row>
    <row r="60" spans="1:4" ht="15.6" x14ac:dyDescent="0.3">
      <c r="A60" s="226" t="s">
        <v>55</v>
      </c>
      <c r="B60" s="226"/>
      <c r="C60" s="226"/>
      <c r="D60" s="226"/>
    </row>
    <row r="61" spans="1:4" ht="15.6" x14ac:dyDescent="0.3">
      <c r="A61" s="226" t="s">
        <v>57</v>
      </c>
      <c r="B61" s="226"/>
      <c r="C61" s="226"/>
      <c r="D61" s="226"/>
    </row>
    <row r="62" spans="1:4" ht="15.6" x14ac:dyDescent="0.3">
      <c r="A62" s="226" t="s">
        <v>407</v>
      </c>
      <c r="B62" s="226"/>
      <c r="C62" s="226"/>
      <c r="D62" s="226"/>
    </row>
    <row r="63" spans="1:4" ht="15.6" x14ac:dyDescent="0.3">
      <c r="A63" s="226" t="s">
        <v>58</v>
      </c>
      <c r="B63" s="226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  <mergeCell ref="A6:B6"/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9A3-71CF-4F03-A773-9F72F1385980}">
  <dimension ref="A1:E57"/>
  <sheetViews>
    <sheetView topLeftCell="A27" workbookViewId="0">
      <selection activeCell="I9" sqref="I9"/>
    </sheetView>
  </sheetViews>
  <sheetFormatPr defaultRowHeight="14.4" x14ac:dyDescent="0.3"/>
  <cols>
    <col min="1" max="1" width="38.44140625" customWidth="1"/>
    <col min="2" max="2" width="14.33203125" bestFit="1" customWidth="1"/>
    <col min="3" max="3" width="14.5546875" customWidth="1"/>
    <col min="4" max="4" width="13.44140625" bestFit="1" customWidth="1"/>
    <col min="5" max="5" width="12.6640625" customWidth="1"/>
  </cols>
  <sheetData>
    <row r="1" spans="1:5" ht="14.4" customHeight="1" x14ac:dyDescent="0.3">
      <c r="A1" s="258"/>
      <c r="B1" s="233" t="s">
        <v>0</v>
      </c>
      <c r="C1" s="233"/>
      <c r="D1" s="233"/>
      <c r="E1" s="233"/>
    </row>
    <row r="2" spans="1:5" ht="30" customHeight="1" x14ac:dyDescent="0.3">
      <c r="A2" s="258"/>
      <c r="B2" s="233"/>
      <c r="C2" s="233"/>
      <c r="D2" s="233"/>
      <c r="E2" s="233"/>
    </row>
    <row r="3" spans="1:5" ht="15.6" x14ac:dyDescent="0.3">
      <c r="A3" s="283" t="s">
        <v>470</v>
      </c>
      <c r="B3" s="283"/>
      <c r="C3" s="241" t="s">
        <v>318</v>
      </c>
      <c r="D3" s="242"/>
      <c r="E3" s="243"/>
    </row>
    <row r="4" spans="1:5" ht="15.6" x14ac:dyDescent="0.3">
      <c r="A4" s="284" t="s">
        <v>471</v>
      </c>
      <c r="B4" s="284"/>
      <c r="C4" s="241" t="s">
        <v>541</v>
      </c>
      <c r="D4" s="242"/>
      <c r="E4" s="243"/>
    </row>
    <row r="5" spans="1:5" ht="15.6" x14ac:dyDescent="0.3">
      <c r="A5" s="240" t="s">
        <v>498</v>
      </c>
      <c r="B5" s="240"/>
      <c r="C5" s="241" t="s">
        <v>467</v>
      </c>
      <c r="D5" s="242"/>
      <c r="E5" s="243"/>
    </row>
    <row r="6" spans="1:5" ht="15.6" x14ac:dyDescent="0.3">
      <c r="A6" s="252" t="s">
        <v>542</v>
      </c>
      <c r="B6" s="277"/>
      <c r="C6" s="241" t="s">
        <v>468</v>
      </c>
      <c r="D6" s="242"/>
      <c r="E6" s="243"/>
    </row>
    <row r="7" spans="1:5" x14ac:dyDescent="0.3">
      <c r="A7" s="246" t="s">
        <v>421</v>
      </c>
      <c r="B7" s="247"/>
      <c r="C7" s="247"/>
      <c r="D7" s="247"/>
      <c r="E7" s="248"/>
    </row>
    <row r="8" spans="1:5" x14ac:dyDescent="0.3">
      <c r="A8" s="257" t="s">
        <v>6</v>
      </c>
      <c r="B8" s="257"/>
      <c r="C8" s="257"/>
      <c r="D8" s="257"/>
      <c r="E8" s="257"/>
    </row>
    <row r="9" spans="1:5" x14ac:dyDescent="0.3">
      <c r="A9" s="253" t="s">
        <v>7</v>
      </c>
      <c r="B9" s="253"/>
      <c r="C9" s="253"/>
      <c r="D9" s="253"/>
      <c r="E9" s="253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20" t="s">
        <v>78</v>
      </c>
      <c r="B11" s="158" t="s">
        <v>469</v>
      </c>
      <c r="C11" s="66">
        <v>1</v>
      </c>
      <c r="D11" s="22">
        <v>280</v>
      </c>
      <c r="E11" s="22">
        <f>C11*D11</f>
        <v>280</v>
      </c>
    </row>
    <row r="12" spans="1:5" x14ac:dyDescent="0.3">
      <c r="A12" s="20" t="s">
        <v>220</v>
      </c>
      <c r="B12" s="59" t="s">
        <v>14</v>
      </c>
      <c r="C12" s="66">
        <v>0.4</v>
      </c>
      <c r="D12" s="27">
        <v>2682.25</v>
      </c>
      <c r="E12" s="22">
        <f>C12*D12</f>
        <v>1072.9000000000001</v>
      </c>
    </row>
    <row r="13" spans="1:5" x14ac:dyDescent="0.3">
      <c r="A13" s="20" t="s">
        <v>29</v>
      </c>
      <c r="B13" s="49" t="str">
        <f>'[1]Referencia Milho'!B14</f>
        <v>Kg</v>
      </c>
      <c r="C13" s="39">
        <f>'[1]Referencia Milho'!C14</f>
        <v>0.08</v>
      </c>
      <c r="D13" s="50">
        <v>27.733333333333334</v>
      </c>
      <c r="E13" s="40">
        <f t="shared" ref="E13:E25" si="0">C13*D13</f>
        <v>2.218666666666667</v>
      </c>
    </row>
    <row r="14" spans="1:5" x14ac:dyDescent="0.3">
      <c r="A14" s="20" t="s">
        <v>30</v>
      </c>
      <c r="B14" s="49" t="str">
        <f>'[1]Referencia Milho'!B15</f>
        <v>L</v>
      </c>
      <c r="C14" s="39">
        <f>'[1]Referencia Milho'!C15</f>
        <v>1</v>
      </c>
      <c r="D14" s="50">
        <v>58.75</v>
      </c>
      <c r="E14" s="40">
        <f t="shared" si="0"/>
        <v>58.75</v>
      </c>
    </row>
    <row r="15" spans="1:5" x14ac:dyDescent="0.3">
      <c r="A15" s="20" t="s">
        <v>21</v>
      </c>
      <c r="B15" s="49" t="str">
        <f>'[1]Referencia Milho'!B17</f>
        <v>Kg</v>
      </c>
      <c r="C15" s="39">
        <f>'[1]Referencia Milho'!C17</f>
        <v>1.8</v>
      </c>
      <c r="D15" s="50">
        <v>34</v>
      </c>
      <c r="E15" s="40">
        <f t="shared" si="0"/>
        <v>61.2</v>
      </c>
    </row>
    <row r="16" spans="1:5" x14ac:dyDescent="0.3">
      <c r="A16" s="20" t="s">
        <v>29</v>
      </c>
      <c r="B16" s="49" t="str">
        <f>'[1]Referencia Milho'!B19</f>
        <v>L</v>
      </c>
      <c r="C16" s="39">
        <f>'[1]Referencia Milho'!C19</f>
        <v>1</v>
      </c>
      <c r="D16" s="50">
        <v>27.733333333333334</v>
      </c>
      <c r="E16" s="40">
        <f t="shared" si="0"/>
        <v>27.733333333333334</v>
      </c>
    </row>
    <row r="17" spans="1:5" ht="15" customHeight="1" x14ac:dyDescent="0.3">
      <c r="A17" s="20" t="s">
        <v>22</v>
      </c>
      <c r="B17" s="49" t="str">
        <f>'[1]Referencia Milho'!B20</f>
        <v>L</v>
      </c>
      <c r="C17" s="39">
        <f>'[1]Referencia Milho'!C20</f>
        <v>0.1</v>
      </c>
      <c r="D17" s="50">
        <v>125.13666666666666</v>
      </c>
      <c r="E17" s="40">
        <f t="shared" si="0"/>
        <v>12.513666666666666</v>
      </c>
    </row>
    <row r="18" spans="1:5" x14ac:dyDescent="0.3">
      <c r="A18" s="20" t="s">
        <v>23</v>
      </c>
      <c r="B18" s="49" t="e">
        <f>'[1]Referencia Milho'!B21</f>
        <v>#REF!</v>
      </c>
      <c r="C18" s="39">
        <f>'[1]Referencia Milho'!C21</f>
        <v>0.4</v>
      </c>
      <c r="D18" s="50">
        <v>28.46</v>
      </c>
      <c r="E18" s="40">
        <f t="shared" si="0"/>
        <v>11.384</v>
      </c>
    </row>
    <row r="19" spans="1:5" x14ac:dyDescent="0.3">
      <c r="A19" s="20" t="s">
        <v>145</v>
      </c>
      <c r="B19" s="49" t="str">
        <f>'[1]Referencia Milho'!B22</f>
        <v>L</v>
      </c>
      <c r="C19" s="39">
        <f>'[1]Referencia Milho'!C22</f>
        <v>0.15</v>
      </c>
      <c r="D19" s="50">
        <v>17.153333333333332</v>
      </c>
      <c r="E19" s="40">
        <f t="shared" si="0"/>
        <v>2.573</v>
      </c>
    </row>
    <row r="20" spans="1:5" x14ac:dyDescent="0.3">
      <c r="A20" s="20" t="s">
        <v>24</v>
      </c>
      <c r="B20" s="49" t="str">
        <f>'[1]Referencia Milho'!B24</f>
        <v>L</v>
      </c>
      <c r="C20" s="39">
        <f>'[1]Referencia Milho'!C24</f>
        <v>0.2</v>
      </c>
      <c r="D20" s="50">
        <v>179.05</v>
      </c>
      <c r="E20" s="40">
        <f t="shared" si="0"/>
        <v>35.81</v>
      </c>
    </row>
    <row r="21" spans="1:5" x14ac:dyDescent="0.3">
      <c r="A21" s="20" t="s">
        <v>25</v>
      </c>
      <c r="B21" s="49" t="str">
        <f>'[1]Referencia Milho'!B25</f>
        <v>L</v>
      </c>
      <c r="C21" s="39">
        <f>'[1]Referencia Milho'!C25</f>
        <v>1</v>
      </c>
      <c r="D21" s="50">
        <v>280</v>
      </c>
      <c r="E21" s="40">
        <f t="shared" si="0"/>
        <v>280</v>
      </c>
    </row>
    <row r="22" spans="1:5" x14ac:dyDescent="0.3">
      <c r="A22" s="20" t="s">
        <v>32</v>
      </c>
      <c r="B22" s="49" t="str">
        <f>'[1]Referencia Milho'!B26</f>
        <v>L</v>
      </c>
      <c r="C22" s="39">
        <f>'[1]Referencia Milho'!C26</f>
        <v>1.5</v>
      </c>
      <c r="D22" s="50">
        <v>108</v>
      </c>
      <c r="E22" s="40">
        <f t="shared" si="0"/>
        <v>162</v>
      </c>
    </row>
    <row r="23" spans="1:5" x14ac:dyDescent="0.3">
      <c r="A23" s="20" t="s">
        <v>33</v>
      </c>
      <c r="B23" s="49" t="str">
        <f>'[1]Referencia Milho'!B27</f>
        <v>Kg</v>
      </c>
      <c r="C23" s="39">
        <f>'[1]Referencia Milho'!C27</f>
        <v>0.6</v>
      </c>
      <c r="D23" s="50">
        <v>19</v>
      </c>
      <c r="E23" s="40">
        <f t="shared" si="0"/>
        <v>11.4</v>
      </c>
    </row>
    <row r="24" spans="1:5" x14ac:dyDescent="0.3">
      <c r="A24" s="20" t="s">
        <v>20</v>
      </c>
      <c r="B24" s="49" t="str">
        <f>'[1]Referencia Milho'!B29</f>
        <v>L</v>
      </c>
      <c r="C24" s="39">
        <f>'[1]Referencia Milho'!C29</f>
        <v>0.1</v>
      </c>
      <c r="D24" s="50">
        <v>57.5625</v>
      </c>
      <c r="E24" s="40">
        <f t="shared" si="0"/>
        <v>5.7562500000000005</v>
      </c>
    </row>
    <row r="25" spans="1:5" x14ac:dyDescent="0.3">
      <c r="A25" s="20" t="s">
        <v>145</v>
      </c>
      <c r="B25" s="49" t="str">
        <f>'[1]Referencia Milho'!B31</f>
        <v>Ton</v>
      </c>
      <c r="C25" s="39">
        <f>'[1]Referencia Milho'!C31</f>
        <v>0.22</v>
      </c>
      <c r="D25" s="50">
        <v>17.153333333333332</v>
      </c>
      <c r="E25" s="40">
        <f t="shared" si="0"/>
        <v>3.7737333333333329</v>
      </c>
    </row>
    <row r="26" spans="1:5" x14ac:dyDescent="0.3">
      <c r="A26" s="3" t="s">
        <v>36</v>
      </c>
      <c r="B26" s="3"/>
      <c r="C26" s="4"/>
      <c r="D26" s="4"/>
      <c r="E26" s="4">
        <f>SUM(E11:E25)</f>
        <v>2028.0126500000003</v>
      </c>
    </row>
    <row r="27" spans="1:5" x14ac:dyDescent="0.3">
      <c r="A27" s="5" t="s">
        <v>37</v>
      </c>
      <c r="B27" s="5"/>
      <c r="C27" s="6"/>
      <c r="D27" s="5"/>
      <c r="E27" s="5"/>
    </row>
    <row r="28" spans="1:5" x14ac:dyDescent="0.3">
      <c r="A28" s="7" t="s">
        <v>291</v>
      </c>
      <c r="B28" s="7" t="s">
        <v>115</v>
      </c>
      <c r="C28" s="8">
        <v>2</v>
      </c>
      <c r="D28" s="45">
        <v>143</v>
      </c>
      <c r="E28" s="9">
        <f>C28*D28</f>
        <v>286</v>
      </c>
    </row>
    <row r="29" spans="1:5" x14ac:dyDescent="0.3">
      <c r="A29" s="7" t="s">
        <v>410</v>
      </c>
      <c r="B29" s="7" t="s">
        <v>115</v>
      </c>
      <c r="C29" s="8">
        <v>3</v>
      </c>
      <c r="D29" s="45">
        <v>143</v>
      </c>
      <c r="E29" s="9">
        <f t="shared" ref="E29:E37" si="1">C29*D29</f>
        <v>429</v>
      </c>
    </row>
    <row r="30" spans="1:5" x14ac:dyDescent="0.3">
      <c r="A30" s="7" t="s">
        <v>411</v>
      </c>
      <c r="B30" s="7" t="s">
        <v>115</v>
      </c>
      <c r="C30" s="8">
        <v>3.5</v>
      </c>
      <c r="D30" s="45">
        <v>143</v>
      </c>
      <c r="E30" s="9">
        <f t="shared" si="1"/>
        <v>500.5</v>
      </c>
    </row>
    <row r="31" spans="1:5" x14ac:dyDescent="0.3">
      <c r="A31" s="7" t="s">
        <v>195</v>
      </c>
      <c r="B31" s="7" t="s">
        <v>115</v>
      </c>
      <c r="C31" s="8">
        <v>2</v>
      </c>
      <c r="D31" s="45">
        <v>143</v>
      </c>
      <c r="E31" s="9">
        <f t="shared" si="1"/>
        <v>286</v>
      </c>
    </row>
    <row r="32" spans="1:5" x14ac:dyDescent="0.3">
      <c r="A32" s="7" t="s">
        <v>116</v>
      </c>
      <c r="B32" s="7" t="s">
        <v>115</v>
      </c>
      <c r="C32" s="10">
        <v>2</v>
      </c>
      <c r="D32" s="45">
        <v>143</v>
      </c>
      <c r="E32" s="9">
        <f t="shared" si="1"/>
        <v>286</v>
      </c>
    </row>
    <row r="33" spans="1:5" x14ac:dyDescent="0.3">
      <c r="A33" s="7" t="s">
        <v>412</v>
      </c>
      <c r="B33" s="7" t="s">
        <v>115</v>
      </c>
      <c r="C33" s="10">
        <v>2</v>
      </c>
      <c r="D33" s="45">
        <v>143</v>
      </c>
      <c r="E33" s="9">
        <f t="shared" si="1"/>
        <v>286</v>
      </c>
    </row>
    <row r="34" spans="1:5" x14ac:dyDescent="0.3">
      <c r="A34" s="7" t="s">
        <v>413</v>
      </c>
      <c r="B34" s="7" t="s">
        <v>115</v>
      </c>
      <c r="C34" s="10">
        <v>2</v>
      </c>
      <c r="D34" s="45">
        <v>143</v>
      </c>
      <c r="E34" s="9">
        <f t="shared" si="1"/>
        <v>286</v>
      </c>
    </row>
    <row r="35" spans="1:5" x14ac:dyDescent="0.3">
      <c r="A35" s="7" t="s">
        <v>414</v>
      </c>
      <c r="B35" s="7" t="s">
        <v>115</v>
      </c>
      <c r="C35" s="10">
        <v>2</v>
      </c>
      <c r="D35" s="45">
        <v>143</v>
      </c>
      <c r="E35" s="9">
        <f t="shared" si="1"/>
        <v>286</v>
      </c>
    </row>
    <row r="36" spans="1:5" x14ac:dyDescent="0.3">
      <c r="A36" s="7" t="s">
        <v>415</v>
      </c>
      <c r="B36" s="7" t="s">
        <v>115</v>
      </c>
      <c r="C36" s="10">
        <v>2</v>
      </c>
      <c r="D36" s="45">
        <v>143</v>
      </c>
      <c r="E36" s="9">
        <f t="shared" si="1"/>
        <v>286</v>
      </c>
    </row>
    <row r="37" spans="1:5" x14ac:dyDescent="0.3">
      <c r="A37" s="7" t="s">
        <v>416</v>
      </c>
      <c r="B37" s="7" t="s">
        <v>115</v>
      </c>
      <c r="C37" s="10">
        <v>2</v>
      </c>
      <c r="D37" s="45">
        <v>143</v>
      </c>
      <c r="E37" s="9">
        <f t="shared" si="1"/>
        <v>286</v>
      </c>
    </row>
    <row r="38" spans="1:5" x14ac:dyDescent="0.3">
      <c r="A38" s="3" t="s">
        <v>45</v>
      </c>
      <c r="B38" s="3"/>
      <c r="C38" s="4"/>
      <c r="D38" s="4"/>
      <c r="E38" s="4">
        <f>SUM(E28:E37)</f>
        <v>3217.5</v>
      </c>
    </row>
    <row r="39" spans="1:5" x14ac:dyDescent="0.3">
      <c r="A39" s="5" t="s">
        <v>46</v>
      </c>
      <c r="B39" s="5"/>
      <c r="C39" s="6"/>
      <c r="D39" s="5"/>
      <c r="E39" s="5"/>
    </row>
    <row r="40" spans="1:5" x14ac:dyDescent="0.3">
      <c r="A40" s="7" t="s">
        <v>292</v>
      </c>
      <c r="B40" s="7" t="s">
        <v>115</v>
      </c>
      <c r="C40" s="10">
        <v>1.5</v>
      </c>
      <c r="D40" s="9">
        <v>350</v>
      </c>
      <c r="E40" s="9">
        <f>C40*D40</f>
        <v>525</v>
      </c>
    </row>
    <row r="41" spans="1:5" x14ac:dyDescent="0.3">
      <c r="A41" s="3" t="s">
        <v>51</v>
      </c>
      <c r="B41" s="3"/>
      <c r="C41" s="4"/>
      <c r="D41" s="4"/>
      <c r="E41" s="4">
        <f>E40</f>
        <v>525</v>
      </c>
    </row>
    <row r="42" spans="1:5" x14ac:dyDescent="0.3">
      <c r="A42" s="11" t="s">
        <v>52</v>
      </c>
      <c r="B42" s="11"/>
      <c r="C42" s="12"/>
      <c r="D42" s="11"/>
      <c r="E42" s="157">
        <f>SUM(E26,E38,E41)</f>
        <v>5770.5126500000006</v>
      </c>
    </row>
    <row r="43" spans="1:5" ht="15.6" x14ac:dyDescent="0.3">
      <c r="A43" s="13"/>
      <c r="B43" s="13"/>
      <c r="C43" s="13"/>
      <c r="D43" s="13"/>
      <c r="E43" s="13"/>
    </row>
    <row r="44" spans="1:5" ht="15.6" x14ac:dyDescent="0.3">
      <c r="A44" s="13"/>
      <c r="B44" s="13"/>
      <c r="C44" s="13"/>
      <c r="D44" s="13"/>
      <c r="E44" s="13"/>
    </row>
    <row r="45" spans="1:5" ht="15.6" x14ac:dyDescent="0.3">
      <c r="A45" s="228" t="s">
        <v>53</v>
      </c>
      <c r="B45" s="229"/>
      <c r="C45" s="13"/>
      <c r="D45" s="13"/>
      <c r="E45" s="13"/>
    </row>
    <row r="46" spans="1:5" ht="15.6" x14ac:dyDescent="0.3">
      <c r="A46" s="14" t="s">
        <v>8</v>
      </c>
      <c r="B46" s="15">
        <f>E26</f>
        <v>2028.0126500000003</v>
      </c>
      <c r="C46" s="13"/>
      <c r="D46" s="13"/>
      <c r="E46" s="13"/>
    </row>
    <row r="47" spans="1:5" ht="15.6" x14ac:dyDescent="0.3">
      <c r="A47" s="16" t="s">
        <v>37</v>
      </c>
      <c r="B47" s="15">
        <f>E38</f>
        <v>3217.5</v>
      </c>
      <c r="C47" s="13"/>
      <c r="D47" s="13"/>
      <c r="E47" s="13"/>
    </row>
    <row r="48" spans="1:5" ht="15.6" x14ac:dyDescent="0.3">
      <c r="A48" s="16" t="s">
        <v>46</v>
      </c>
      <c r="B48" s="15">
        <f>E41</f>
        <v>525</v>
      </c>
      <c r="C48" s="13"/>
      <c r="D48" s="13"/>
      <c r="E48" s="13"/>
    </row>
    <row r="49" spans="1:5" ht="15.6" x14ac:dyDescent="0.3">
      <c r="A49" s="17" t="s">
        <v>65</v>
      </c>
      <c r="B49" s="159">
        <f>E42</f>
        <v>5770.5126500000006</v>
      </c>
      <c r="C49" s="13"/>
      <c r="D49" s="13"/>
      <c r="E49" s="13"/>
    </row>
    <row r="50" spans="1:5" ht="15.6" x14ac:dyDescent="0.3">
      <c r="A50" s="13"/>
      <c r="B50" s="13"/>
      <c r="C50" s="13"/>
      <c r="D50" s="13"/>
      <c r="E50" s="13"/>
    </row>
    <row r="51" spans="1:5" ht="15.6" x14ac:dyDescent="0.3">
      <c r="A51" s="13"/>
      <c r="B51" s="13"/>
      <c r="C51" s="13"/>
      <c r="D51" s="13"/>
      <c r="E51" s="13"/>
    </row>
    <row r="52" spans="1:5" ht="15.6" x14ac:dyDescent="0.3">
      <c r="A52" s="230" t="s">
        <v>501</v>
      </c>
      <c r="B52" s="230"/>
      <c r="C52" s="226"/>
      <c r="D52" s="226"/>
      <c r="E52" s="13"/>
    </row>
    <row r="53" spans="1:5" ht="15.6" x14ac:dyDescent="0.3">
      <c r="A53" s="13" t="s">
        <v>54</v>
      </c>
      <c r="B53" s="13"/>
      <c r="C53" s="13"/>
      <c r="D53" s="13"/>
      <c r="E53" s="13"/>
    </row>
    <row r="54" spans="1:5" ht="15.6" x14ac:dyDescent="0.3">
      <c r="A54" s="226" t="s">
        <v>55</v>
      </c>
      <c r="B54" s="226"/>
      <c r="C54" s="226"/>
      <c r="D54" s="226"/>
      <c r="E54" s="13"/>
    </row>
    <row r="55" spans="1:5" ht="15.6" x14ac:dyDescent="0.3">
      <c r="A55" s="226" t="s">
        <v>56</v>
      </c>
      <c r="B55" s="226"/>
      <c r="C55" s="120"/>
      <c r="D55" s="120"/>
      <c r="E55" s="13"/>
    </row>
    <row r="56" spans="1:5" ht="15.6" x14ac:dyDescent="0.3">
      <c r="A56" s="226" t="s">
        <v>57</v>
      </c>
      <c r="B56" s="226"/>
      <c r="C56" s="226"/>
      <c r="D56" s="226"/>
      <c r="E56" s="13"/>
    </row>
    <row r="57" spans="1:5" ht="15.6" x14ac:dyDescent="0.3">
      <c r="A57" s="226" t="s">
        <v>58</v>
      </c>
      <c r="B57" s="226"/>
      <c r="C57" s="226"/>
      <c r="D57" s="226"/>
      <c r="E57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45:B45"/>
    <mergeCell ref="A52:B52"/>
    <mergeCell ref="C52:D52"/>
    <mergeCell ref="A54:B54"/>
    <mergeCell ref="C54:D54"/>
    <mergeCell ref="A55:B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30EB-EEE3-4FD3-8057-920DF7DC2436}">
  <dimension ref="A1:E57"/>
  <sheetViews>
    <sheetView topLeftCell="A29" workbookViewId="0">
      <selection activeCell="I9" sqref="I9"/>
    </sheetView>
  </sheetViews>
  <sheetFormatPr defaultRowHeight="14.4" x14ac:dyDescent="0.3"/>
  <cols>
    <col min="1" max="1" width="38.44140625" customWidth="1"/>
    <col min="2" max="2" width="13.6640625" customWidth="1"/>
    <col min="3" max="3" width="14.5546875" customWidth="1"/>
    <col min="4" max="4" width="13.44140625" bestFit="1" customWidth="1"/>
    <col min="5" max="5" width="12.6640625" customWidth="1"/>
  </cols>
  <sheetData>
    <row r="1" spans="1:5" ht="15" customHeight="1" x14ac:dyDescent="0.3">
      <c r="A1" s="258"/>
      <c r="B1" s="233" t="s">
        <v>0</v>
      </c>
      <c r="C1" s="233"/>
      <c r="D1" s="233"/>
      <c r="E1" s="233"/>
    </row>
    <row r="2" spans="1:5" ht="24" customHeight="1" x14ac:dyDescent="0.3">
      <c r="A2" s="258"/>
      <c r="B2" s="233"/>
      <c r="C2" s="233"/>
      <c r="D2" s="233"/>
      <c r="E2" s="233"/>
    </row>
    <row r="3" spans="1:5" ht="15.6" x14ac:dyDescent="0.3">
      <c r="A3" s="283" t="s">
        <v>543</v>
      </c>
      <c r="B3" s="283"/>
      <c r="C3" s="241" t="s">
        <v>318</v>
      </c>
      <c r="D3" s="242"/>
      <c r="E3" s="243"/>
    </row>
    <row r="4" spans="1:5" ht="15.6" x14ac:dyDescent="0.3">
      <c r="A4" s="284" t="s">
        <v>471</v>
      </c>
      <c r="B4" s="284"/>
      <c r="C4" s="241" t="s">
        <v>544</v>
      </c>
      <c r="D4" s="242"/>
      <c r="E4" s="243"/>
    </row>
    <row r="5" spans="1:5" ht="15.6" x14ac:dyDescent="0.3">
      <c r="A5" s="240" t="s">
        <v>498</v>
      </c>
      <c r="B5" s="240"/>
      <c r="C5" s="241" t="s">
        <v>467</v>
      </c>
      <c r="D5" s="242"/>
      <c r="E5" s="243"/>
    </row>
    <row r="6" spans="1:5" ht="15.6" x14ac:dyDescent="0.3">
      <c r="A6" s="252" t="s">
        <v>545</v>
      </c>
      <c r="B6" s="277"/>
      <c r="C6" s="241" t="s">
        <v>468</v>
      </c>
      <c r="D6" s="242"/>
      <c r="E6" s="243"/>
    </row>
    <row r="7" spans="1:5" x14ac:dyDescent="0.3">
      <c r="A7" s="246" t="s">
        <v>421</v>
      </c>
      <c r="B7" s="247"/>
      <c r="C7" s="247"/>
      <c r="D7" s="247"/>
      <c r="E7" s="248"/>
    </row>
    <row r="8" spans="1:5" x14ac:dyDescent="0.3">
      <c r="A8" s="257" t="s">
        <v>6</v>
      </c>
      <c r="B8" s="257"/>
      <c r="C8" s="257"/>
      <c r="D8" s="257"/>
      <c r="E8" s="257"/>
    </row>
    <row r="9" spans="1:5" x14ac:dyDescent="0.3">
      <c r="A9" s="253" t="s">
        <v>7</v>
      </c>
      <c r="B9" s="253"/>
      <c r="C9" s="253"/>
      <c r="D9" s="253"/>
      <c r="E9" s="253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20" t="s">
        <v>78</v>
      </c>
      <c r="B11" s="158" t="s">
        <v>469</v>
      </c>
      <c r="C11" s="66">
        <v>1</v>
      </c>
      <c r="D11" s="22">
        <v>280</v>
      </c>
      <c r="E11" s="22">
        <f>C11*D11</f>
        <v>280</v>
      </c>
    </row>
    <row r="12" spans="1:5" x14ac:dyDescent="0.3">
      <c r="A12" s="20" t="s">
        <v>220</v>
      </c>
      <c r="B12" s="59" t="s">
        <v>14</v>
      </c>
      <c r="C12" s="66">
        <v>0.4</v>
      </c>
      <c r="D12" s="27">
        <v>2682.25</v>
      </c>
      <c r="E12" s="22">
        <f>C12*D12</f>
        <v>1072.9000000000001</v>
      </c>
    </row>
    <row r="13" spans="1:5" x14ac:dyDescent="0.3">
      <c r="A13" s="20" t="s">
        <v>29</v>
      </c>
      <c r="B13" s="49" t="str">
        <f>'[1]Referencia Milho'!B14</f>
        <v>Kg</v>
      </c>
      <c r="C13" s="39">
        <f>'[1]Referencia Milho'!C14</f>
        <v>0.08</v>
      </c>
      <c r="D13" s="50">
        <v>27.733333333333334</v>
      </c>
      <c r="E13" s="40">
        <f t="shared" ref="E13:E25" si="0">C13*D13</f>
        <v>2.218666666666667</v>
      </c>
    </row>
    <row r="14" spans="1:5" x14ac:dyDescent="0.3">
      <c r="A14" s="20" t="s">
        <v>30</v>
      </c>
      <c r="B14" s="49" t="str">
        <f>'[1]Referencia Milho'!B15</f>
        <v>L</v>
      </c>
      <c r="C14" s="39">
        <f>'[1]Referencia Milho'!C15</f>
        <v>1</v>
      </c>
      <c r="D14" s="50">
        <v>58.75</v>
      </c>
      <c r="E14" s="40">
        <f t="shared" si="0"/>
        <v>58.75</v>
      </c>
    </row>
    <row r="15" spans="1:5" x14ac:dyDescent="0.3">
      <c r="A15" s="20" t="s">
        <v>21</v>
      </c>
      <c r="B15" s="49" t="str">
        <f>'[1]Referencia Milho'!B17</f>
        <v>Kg</v>
      </c>
      <c r="C15" s="39">
        <f>'[1]Referencia Milho'!C17</f>
        <v>1.8</v>
      </c>
      <c r="D15" s="50">
        <v>34</v>
      </c>
      <c r="E15" s="40">
        <f t="shared" si="0"/>
        <v>61.2</v>
      </c>
    </row>
    <row r="16" spans="1:5" ht="15" customHeight="1" x14ac:dyDescent="0.3">
      <c r="A16" s="20" t="s">
        <v>29</v>
      </c>
      <c r="B16" s="49" t="str">
        <f>'[1]Referencia Milho'!B19</f>
        <v>L</v>
      </c>
      <c r="C16" s="39">
        <f>'[1]Referencia Milho'!C19</f>
        <v>1</v>
      </c>
      <c r="D16" s="50">
        <v>27.733333333333334</v>
      </c>
      <c r="E16" s="40">
        <f t="shared" si="0"/>
        <v>27.733333333333334</v>
      </c>
    </row>
    <row r="17" spans="1:5" x14ac:dyDescent="0.3">
      <c r="A17" s="20" t="s">
        <v>22</v>
      </c>
      <c r="B17" s="49" t="str">
        <f>'[1]Referencia Milho'!B20</f>
        <v>L</v>
      </c>
      <c r="C17" s="39">
        <f>'[1]Referencia Milho'!C20</f>
        <v>0.1</v>
      </c>
      <c r="D17" s="50">
        <v>125.13666666666666</v>
      </c>
      <c r="E17" s="40">
        <f t="shared" si="0"/>
        <v>12.513666666666666</v>
      </c>
    </row>
    <row r="18" spans="1:5" x14ac:dyDescent="0.3">
      <c r="A18" s="20" t="s">
        <v>23</v>
      </c>
      <c r="B18" s="49" t="e">
        <f>'[1]Referencia Milho'!B21</f>
        <v>#REF!</v>
      </c>
      <c r="C18" s="39">
        <f>'[1]Referencia Milho'!C21</f>
        <v>0.4</v>
      </c>
      <c r="D18" s="50">
        <v>28.46</v>
      </c>
      <c r="E18" s="40">
        <f t="shared" si="0"/>
        <v>11.384</v>
      </c>
    </row>
    <row r="19" spans="1:5" x14ac:dyDescent="0.3">
      <c r="A19" s="20" t="s">
        <v>145</v>
      </c>
      <c r="B19" s="49" t="str">
        <f>'[1]Referencia Milho'!B22</f>
        <v>L</v>
      </c>
      <c r="C19" s="39">
        <f>'[1]Referencia Milho'!C22</f>
        <v>0.15</v>
      </c>
      <c r="D19" s="50">
        <v>17.153333333333332</v>
      </c>
      <c r="E19" s="40">
        <f t="shared" si="0"/>
        <v>2.573</v>
      </c>
    </row>
    <row r="20" spans="1:5" x14ac:dyDescent="0.3">
      <c r="A20" s="20" t="s">
        <v>24</v>
      </c>
      <c r="B20" s="49" t="str">
        <f>'[1]Referencia Milho'!B24</f>
        <v>L</v>
      </c>
      <c r="C20" s="39">
        <f>'[1]Referencia Milho'!C24</f>
        <v>0.2</v>
      </c>
      <c r="D20" s="50">
        <v>179.05</v>
      </c>
      <c r="E20" s="40">
        <f t="shared" si="0"/>
        <v>35.81</v>
      </c>
    </row>
    <row r="21" spans="1:5" x14ac:dyDescent="0.3">
      <c r="A21" s="20" t="s">
        <v>25</v>
      </c>
      <c r="B21" s="49" t="str">
        <f>'[1]Referencia Milho'!B25</f>
        <v>L</v>
      </c>
      <c r="C21" s="39">
        <f>'[1]Referencia Milho'!C25</f>
        <v>1</v>
      </c>
      <c r="D21" s="50">
        <v>280</v>
      </c>
      <c r="E21" s="40">
        <f t="shared" si="0"/>
        <v>280</v>
      </c>
    </row>
    <row r="22" spans="1:5" x14ac:dyDescent="0.3">
      <c r="A22" s="20" t="s">
        <v>32</v>
      </c>
      <c r="B22" s="49" t="str">
        <f>'[1]Referencia Milho'!B26</f>
        <v>L</v>
      </c>
      <c r="C22" s="39">
        <f>'[1]Referencia Milho'!C26</f>
        <v>1.5</v>
      </c>
      <c r="D22" s="50">
        <v>108</v>
      </c>
      <c r="E22" s="40">
        <f t="shared" si="0"/>
        <v>162</v>
      </c>
    </row>
    <row r="23" spans="1:5" x14ac:dyDescent="0.3">
      <c r="A23" s="20" t="s">
        <v>33</v>
      </c>
      <c r="B23" s="49" t="str">
        <f>'[1]Referencia Milho'!B27</f>
        <v>Kg</v>
      </c>
      <c r="C23" s="39">
        <f>'[1]Referencia Milho'!C27</f>
        <v>0.6</v>
      </c>
      <c r="D23" s="50">
        <v>19</v>
      </c>
      <c r="E23" s="40">
        <f t="shared" si="0"/>
        <v>11.4</v>
      </c>
    </row>
    <row r="24" spans="1:5" x14ac:dyDescent="0.3">
      <c r="A24" s="20" t="s">
        <v>20</v>
      </c>
      <c r="B24" s="49" t="str">
        <f>'[1]Referencia Milho'!B29</f>
        <v>L</v>
      </c>
      <c r="C24" s="39">
        <f>'[1]Referencia Milho'!C29</f>
        <v>0.1</v>
      </c>
      <c r="D24" s="50">
        <v>57.5625</v>
      </c>
      <c r="E24" s="40">
        <f t="shared" si="0"/>
        <v>5.7562500000000005</v>
      </c>
    </row>
    <row r="25" spans="1:5" x14ac:dyDescent="0.3">
      <c r="A25" s="20" t="s">
        <v>145</v>
      </c>
      <c r="B25" s="49" t="str">
        <f>'[1]Referencia Milho'!B31</f>
        <v>Ton</v>
      </c>
      <c r="C25" s="39">
        <f>'[1]Referencia Milho'!C31</f>
        <v>0.22</v>
      </c>
      <c r="D25" s="50">
        <v>17.153333333333332</v>
      </c>
      <c r="E25" s="40">
        <f t="shared" si="0"/>
        <v>3.7737333333333329</v>
      </c>
    </row>
    <row r="26" spans="1:5" x14ac:dyDescent="0.3">
      <c r="A26" s="3" t="s">
        <v>36</v>
      </c>
      <c r="B26" s="3"/>
      <c r="C26" s="4"/>
      <c r="D26" s="4"/>
      <c r="E26" s="4">
        <f>SUM(E11:E25)</f>
        <v>2028.0126500000003</v>
      </c>
    </row>
    <row r="27" spans="1:5" x14ac:dyDescent="0.3">
      <c r="A27" s="5" t="s">
        <v>37</v>
      </c>
      <c r="B27" s="5"/>
      <c r="C27" s="6"/>
      <c r="D27" s="5"/>
      <c r="E27" s="5"/>
    </row>
    <row r="28" spans="1:5" x14ac:dyDescent="0.3">
      <c r="A28" s="7" t="s">
        <v>291</v>
      </c>
      <c r="B28" s="7" t="s">
        <v>115</v>
      </c>
      <c r="C28" s="8">
        <v>2</v>
      </c>
      <c r="D28" s="45">
        <v>143</v>
      </c>
      <c r="E28" s="9">
        <f>C28*D28</f>
        <v>286</v>
      </c>
    </row>
    <row r="29" spans="1:5" x14ac:dyDescent="0.3">
      <c r="A29" s="7" t="s">
        <v>410</v>
      </c>
      <c r="B29" s="7" t="s">
        <v>115</v>
      </c>
      <c r="C29" s="8">
        <v>3</v>
      </c>
      <c r="D29" s="45">
        <v>143</v>
      </c>
      <c r="E29" s="9">
        <f t="shared" ref="E29:E37" si="1">C29*D29</f>
        <v>429</v>
      </c>
    </row>
    <row r="30" spans="1:5" x14ac:dyDescent="0.3">
      <c r="A30" s="7" t="s">
        <v>411</v>
      </c>
      <c r="B30" s="7" t="s">
        <v>115</v>
      </c>
      <c r="C30" s="8">
        <v>3.5</v>
      </c>
      <c r="D30" s="45">
        <v>143</v>
      </c>
      <c r="E30" s="9">
        <f t="shared" si="1"/>
        <v>500.5</v>
      </c>
    </row>
    <row r="31" spans="1:5" x14ac:dyDescent="0.3">
      <c r="A31" s="7" t="s">
        <v>195</v>
      </c>
      <c r="B31" s="7" t="s">
        <v>115</v>
      </c>
      <c r="C31" s="8">
        <v>2</v>
      </c>
      <c r="D31" s="45">
        <v>143</v>
      </c>
      <c r="E31" s="9">
        <f t="shared" si="1"/>
        <v>286</v>
      </c>
    </row>
    <row r="32" spans="1:5" x14ac:dyDescent="0.3">
      <c r="A32" s="7" t="s">
        <v>116</v>
      </c>
      <c r="B32" s="7" t="s">
        <v>115</v>
      </c>
      <c r="C32" s="10">
        <v>2</v>
      </c>
      <c r="D32" s="45">
        <v>143</v>
      </c>
      <c r="E32" s="9">
        <f t="shared" si="1"/>
        <v>286</v>
      </c>
    </row>
    <row r="33" spans="1:5" x14ac:dyDescent="0.3">
      <c r="A33" s="7" t="s">
        <v>412</v>
      </c>
      <c r="B33" s="7" t="s">
        <v>115</v>
      </c>
      <c r="C33" s="10">
        <v>2</v>
      </c>
      <c r="D33" s="45">
        <v>143</v>
      </c>
      <c r="E33" s="9">
        <f t="shared" si="1"/>
        <v>286</v>
      </c>
    </row>
    <row r="34" spans="1:5" x14ac:dyDescent="0.3">
      <c r="A34" s="7" t="s">
        <v>413</v>
      </c>
      <c r="B34" s="7" t="s">
        <v>115</v>
      </c>
      <c r="C34" s="10">
        <v>2</v>
      </c>
      <c r="D34" s="45">
        <v>143</v>
      </c>
      <c r="E34" s="9">
        <f t="shared" si="1"/>
        <v>286</v>
      </c>
    </row>
    <row r="35" spans="1:5" x14ac:dyDescent="0.3">
      <c r="A35" s="7" t="s">
        <v>414</v>
      </c>
      <c r="B35" s="7" t="s">
        <v>115</v>
      </c>
      <c r="C35" s="10">
        <v>2</v>
      </c>
      <c r="D35" s="45">
        <v>143</v>
      </c>
      <c r="E35" s="9">
        <f t="shared" si="1"/>
        <v>286</v>
      </c>
    </row>
    <row r="36" spans="1:5" x14ac:dyDescent="0.3">
      <c r="A36" s="7" t="s">
        <v>415</v>
      </c>
      <c r="B36" s="7" t="s">
        <v>115</v>
      </c>
      <c r="C36" s="10">
        <v>2</v>
      </c>
      <c r="D36" s="45">
        <v>143</v>
      </c>
      <c r="E36" s="9">
        <f t="shared" si="1"/>
        <v>286</v>
      </c>
    </row>
    <row r="37" spans="1:5" x14ac:dyDescent="0.3">
      <c r="A37" s="7" t="s">
        <v>416</v>
      </c>
      <c r="B37" s="7" t="s">
        <v>115</v>
      </c>
      <c r="C37" s="10">
        <v>2</v>
      </c>
      <c r="D37" s="45">
        <v>143</v>
      </c>
      <c r="E37" s="9">
        <f t="shared" si="1"/>
        <v>286</v>
      </c>
    </row>
    <row r="38" spans="1:5" x14ac:dyDescent="0.3">
      <c r="A38" s="3" t="s">
        <v>45</v>
      </c>
      <c r="B38" s="3"/>
      <c r="C38" s="4"/>
      <c r="D38" s="4"/>
      <c r="E38" s="4">
        <f>SUM(E28:E37)</f>
        <v>3217.5</v>
      </c>
    </row>
    <row r="39" spans="1:5" x14ac:dyDescent="0.3">
      <c r="A39" s="5" t="s">
        <v>46</v>
      </c>
      <c r="B39" s="5"/>
      <c r="C39" s="6"/>
      <c r="D39" s="5"/>
      <c r="E39" s="5"/>
    </row>
    <row r="40" spans="1:5" x14ac:dyDescent="0.3">
      <c r="A40" s="7" t="s">
        <v>292</v>
      </c>
      <c r="B40" s="7" t="s">
        <v>115</v>
      </c>
      <c r="C40" s="10">
        <v>1.5</v>
      </c>
      <c r="D40" s="9">
        <v>350</v>
      </c>
      <c r="E40" s="9">
        <f>C40*D40</f>
        <v>525</v>
      </c>
    </row>
    <row r="41" spans="1:5" x14ac:dyDescent="0.3">
      <c r="A41" s="3" t="s">
        <v>51</v>
      </c>
      <c r="B41" s="3"/>
      <c r="C41" s="4"/>
      <c r="D41" s="4"/>
      <c r="E41" s="4">
        <f>E40</f>
        <v>525</v>
      </c>
    </row>
    <row r="42" spans="1:5" x14ac:dyDescent="0.3">
      <c r="A42" s="11" t="s">
        <v>52</v>
      </c>
      <c r="B42" s="11"/>
      <c r="C42" s="12"/>
      <c r="D42" s="11"/>
      <c r="E42" s="157">
        <f>SUM(E26,E38,E41)</f>
        <v>5770.5126500000006</v>
      </c>
    </row>
    <row r="43" spans="1:5" ht="15.6" x14ac:dyDescent="0.3">
      <c r="A43" s="13"/>
      <c r="B43" s="13"/>
      <c r="C43" s="13"/>
      <c r="D43" s="13"/>
      <c r="E43" s="13"/>
    </row>
    <row r="44" spans="1:5" ht="15.6" x14ac:dyDescent="0.3">
      <c r="A44" s="13"/>
      <c r="B44" s="13"/>
      <c r="C44" s="13"/>
      <c r="D44" s="13"/>
      <c r="E44" s="13"/>
    </row>
    <row r="45" spans="1:5" ht="15.6" x14ac:dyDescent="0.3">
      <c r="A45" s="228" t="s">
        <v>53</v>
      </c>
      <c r="B45" s="229"/>
      <c r="C45" s="13"/>
      <c r="D45" s="13"/>
      <c r="E45" s="13"/>
    </row>
    <row r="46" spans="1:5" ht="15.6" x14ac:dyDescent="0.3">
      <c r="A46" s="14" t="s">
        <v>8</v>
      </c>
      <c r="B46" s="15">
        <f>E26</f>
        <v>2028.0126500000003</v>
      </c>
      <c r="C46" s="13"/>
      <c r="D46" s="13"/>
      <c r="E46" s="13"/>
    </row>
    <row r="47" spans="1:5" ht="15.6" x14ac:dyDescent="0.3">
      <c r="A47" s="16" t="s">
        <v>37</v>
      </c>
      <c r="B47" s="15">
        <f>E38</f>
        <v>3217.5</v>
      </c>
      <c r="C47" s="13"/>
      <c r="D47" s="13"/>
      <c r="E47" s="13"/>
    </row>
    <row r="48" spans="1:5" ht="15.6" x14ac:dyDescent="0.3">
      <c r="A48" s="16" t="s">
        <v>46</v>
      </c>
      <c r="B48" s="15">
        <f>E41</f>
        <v>525</v>
      </c>
      <c r="C48" s="13"/>
      <c r="D48" s="13"/>
      <c r="E48" s="13"/>
    </row>
    <row r="49" spans="1:5" ht="15.6" x14ac:dyDescent="0.3">
      <c r="A49" s="17" t="s">
        <v>65</v>
      </c>
      <c r="B49" s="159">
        <f>E42</f>
        <v>5770.5126500000006</v>
      </c>
      <c r="C49" s="13"/>
      <c r="D49" s="13"/>
      <c r="E49" s="13"/>
    </row>
    <row r="50" spans="1:5" ht="15.6" x14ac:dyDescent="0.3">
      <c r="A50" s="13"/>
      <c r="B50" s="13"/>
      <c r="C50" s="13"/>
      <c r="D50" s="13"/>
      <c r="E50" s="13"/>
    </row>
    <row r="51" spans="1:5" ht="15.6" x14ac:dyDescent="0.3">
      <c r="A51" s="13"/>
      <c r="B51" s="13"/>
      <c r="C51" s="13"/>
      <c r="D51" s="13"/>
      <c r="E51" s="13"/>
    </row>
    <row r="52" spans="1:5" ht="15.6" x14ac:dyDescent="0.3">
      <c r="A52" s="230" t="s">
        <v>501</v>
      </c>
      <c r="B52" s="230"/>
      <c r="C52" s="226"/>
      <c r="D52" s="226"/>
      <c r="E52" s="13"/>
    </row>
    <row r="53" spans="1:5" ht="15.6" x14ac:dyDescent="0.3">
      <c r="A53" s="13" t="s">
        <v>54</v>
      </c>
      <c r="B53" s="13"/>
      <c r="C53" s="13"/>
      <c r="D53" s="13"/>
      <c r="E53" s="13"/>
    </row>
    <row r="54" spans="1:5" ht="15.6" x14ac:dyDescent="0.3">
      <c r="A54" s="226" t="s">
        <v>55</v>
      </c>
      <c r="B54" s="226"/>
      <c r="C54" s="226"/>
      <c r="D54" s="226"/>
      <c r="E54" s="13"/>
    </row>
    <row r="55" spans="1:5" ht="15.6" x14ac:dyDescent="0.3">
      <c r="A55" s="226" t="s">
        <v>56</v>
      </c>
      <c r="B55" s="226"/>
      <c r="C55" s="120"/>
      <c r="D55" s="120"/>
      <c r="E55" s="13"/>
    </row>
    <row r="56" spans="1:5" ht="15.6" x14ac:dyDescent="0.3">
      <c r="A56" s="226" t="s">
        <v>57</v>
      </c>
      <c r="B56" s="226"/>
      <c r="C56" s="226"/>
      <c r="D56" s="226"/>
      <c r="E56" s="13"/>
    </row>
    <row r="57" spans="1:5" ht="15.6" x14ac:dyDescent="0.3">
      <c r="A57" s="226" t="s">
        <v>58</v>
      </c>
      <c r="B57" s="226"/>
      <c r="C57" s="226"/>
      <c r="D57" s="226"/>
      <c r="E57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45:B45"/>
    <mergeCell ref="A52:B52"/>
    <mergeCell ref="C52:D52"/>
    <mergeCell ref="A54:B54"/>
    <mergeCell ref="C54:D54"/>
    <mergeCell ref="A55:B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A8AB-BA60-4F2E-9D49-99658921A571}">
  <dimension ref="A1:E55"/>
  <sheetViews>
    <sheetView topLeftCell="A12" workbookViewId="0">
      <selection activeCell="E39" sqref="E39"/>
    </sheetView>
  </sheetViews>
  <sheetFormatPr defaultRowHeight="14.4" x14ac:dyDescent="0.3"/>
  <cols>
    <col min="1" max="1" width="37.5546875" customWidth="1"/>
    <col min="2" max="2" width="14.88671875" customWidth="1"/>
    <col min="3" max="3" width="12.5546875" customWidth="1"/>
    <col min="4" max="4" width="14.33203125" customWidth="1"/>
    <col min="5" max="5" width="13.33203125" customWidth="1"/>
  </cols>
  <sheetData>
    <row r="1" spans="1:5" ht="15" customHeight="1" x14ac:dyDescent="0.3">
      <c r="A1" s="258"/>
      <c r="B1" s="233" t="s">
        <v>0</v>
      </c>
      <c r="C1" s="233"/>
      <c r="D1" s="233"/>
      <c r="E1" s="233"/>
    </row>
    <row r="2" spans="1:5" ht="22.5" customHeight="1" x14ac:dyDescent="0.3">
      <c r="A2" s="258"/>
      <c r="B2" s="233"/>
      <c r="C2" s="233"/>
      <c r="D2" s="233"/>
      <c r="E2" s="233"/>
    </row>
    <row r="3" spans="1:5" ht="15.6" x14ac:dyDescent="0.3">
      <c r="A3" s="283" t="s">
        <v>218</v>
      </c>
      <c r="B3" s="283"/>
      <c r="C3" s="241" t="s">
        <v>465</v>
      </c>
      <c r="D3" s="242"/>
      <c r="E3" s="243"/>
    </row>
    <row r="4" spans="1:5" ht="15.6" x14ac:dyDescent="0.3">
      <c r="A4" s="284" t="s">
        <v>279</v>
      </c>
      <c r="B4" s="284"/>
      <c r="C4" s="241" t="s">
        <v>544</v>
      </c>
      <c r="D4" s="242"/>
      <c r="E4" s="243"/>
    </row>
    <row r="5" spans="1:5" ht="15.6" x14ac:dyDescent="0.3">
      <c r="A5" s="240" t="s">
        <v>498</v>
      </c>
      <c r="B5" s="240"/>
      <c r="C5" s="241" t="s">
        <v>289</v>
      </c>
      <c r="D5" s="242"/>
      <c r="E5" s="243"/>
    </row>
    <row r="6" spans="1:5" ht="15.6" x14ac:dyDescent="0.3">
      <c r="A6" s="252" t="s">
        <v>546</v>
      </c>
      <c r="B6" s="277"/>
      <c r="C6" s="241" t="s">
        <v>290</v>
      </c>
      <c r="D6" s="242"/>
      <c r="E6" s="243"/>
    </row>
    <row r="7" spans="1:5" x14ac:dyDescent="0.3">
      <c r="A7" s="246" t="s">
        <v>466</v>
      </c>
      <c r="B7" s="247"/>
      <c r="C7" s="247"/>
      <c r="D7" s="247"/>
      <c r="E7" s="248"/>
    </row>
    <row r="8" spans="1:5" x14ac:dyDescent="0.3">
      <c r="A8" s="257" t="s">
        <v>6</v>
      </c>
      <c r="B8" s="257"/>
      <c r="C8" s="257"/>
      <c r="D8" s="257"/>
      <c r="E8" s="257"/>
    </row>
    <row r="9" spans="1:5" x14ac:dyDescent="0.3">
      <c r="A9" s="253" t="s">
        <v>7</v>
      </c>
      <c r="B9" s="253"/>
      <c r="C9" s="253"/>
      <c r="D9" s="253"/>
      <c r="E9" s="253"/>
    </row>
    <row r="10" spans="1:5" x14ac:dyDescent="0.3">
      <c r="A10" s="1" t="s">
        <v>8</v>
      </c>
      <c r="B10" s="2" t="s">
        <v>9</v>
      </c>
      <c r="C10" s="2" t="s">
        <v>10</v>
      </c>
      <c r="D10" s="2" t="s">
        <v>11</v>
      </c>
      <c r="E10" s="2" t="s">
        <v>12</v>
      </c>
    </row>
    <row r="11" spans="1:5" x14ac:dyDescent="0.3">
      <c r="A11" s="20" t="s">
        <v>78</v>
      </c>
      <c r="B11" s="59" t="s">
        <v>79</v>
      </c>
      <c r="C11" s="66">
        <f>'[1]Referência Batata'!C6</f>
        <v>5000</v>
      </c>
      <c r="D11" s="22">
        <v>7</v>
      </c>
      <c r="E11" s="22">
        <f>C11*D11</f>
        <v>35000</v>
      </c>
    </row>
    <row r="12" spans="1:5" x14ac:dyDescent="0.3">
      <c r="A12" s="20" t="s">
        <v>220</v>
      </c>
      <c r="B12" s="59" t="s">
        <v>14</v>
      </c>
      <c r="C12" s="66">
        <v>1</v>
      </c>
      <c r="D12" s="27">
        <v>3119.6</v>
      </c>
      <c r="E12" s="22">
        <f t="shared" ref="E12:E21" si="0">C12*D12</f>
        <v>3119.6</v>
      </c>
    </row>
    <row r="13" spans="1:5" x14ac:dyDescent="0.3">
      <c r="A13" s="20" t="s">
        <v>221</v>
      </c>
      <c r="B13" s="59" t="s">
        <v>14</v>
      </c>
      <c r="C13" s="66">
        <f>'[1]Referência Batata'!C8</f>
        <v>0.8</v>
      </c>
      <c r="D13" s="27">
        <v>2682.25</v>
      </c>
      <c r="E13" s="22">
        <f t="shared" si="0"/>
        <v>2145.8000000000002</v>
      </c>
    </row>
    <row r="14" spans="1:5" x14ac:dyDescent="0.3">
      <c r="A14" s="20" t="s">
        <v>222</v>
      </c>
      <c r="B14" s="59" t="s">
        <v>14</v>
      </c>
      <c r="C14" s="66">
        <f>'[1]Referência Batata'!C9</f>
        <v>1</v>
      </c>
      <c r="D14" s="27">
        <v>3150</v>
      </c>
      <c r="E14" s="22">
        <f t="shared" si="0"/>
        <v>3150</v>
      </c>
    </row>
    <row r="15" spans="1:5" x14ac:dyDescent="0.3">
      <c r="A15" s="20" t="s">
        <v>29</v>
      </c>
      <c r="B15" s="49" t="s">
        <v>17</v>
      </c>
      <c r="C15" s="66">
        <f>'[1]Referência Batata'!C10</f>
        <v>2</v>
      </c>
      <c r="D15" s="27">
        <v>67</v>
      </c>
      <c r="E15" s="50">
        <f t="shared" si="0"/>
        <v>134</v>
      </c>
    </row>
    <row r="16" spans="1:5" x14ac:dyDescent="0.3">
      <c r="A16" s="20" t="s">
        <v>30</v>
      </c>
      <c r="B16" s="49" t="s">
        <v>17</v>
      </c>
      <c r="C16" s="66">
        <f>'[1]Referência Batata'!C11</f>
        <v>0.8</v>
      </c>
      <c r="D16" s="27">
        <v>420.83333333333331</v>
      </c>
      <c r="E16" s="22">
        <f t="shared" si="0"/>
        <v>336.66666666666669</v>
      </c>
    </row>
    <row r="17" spans="1:5" x14ac:dyDescent="0.3">
      <c r="A17" s="20" t="s">
        <v>16</v>
      </c>
      <c r="B17" s="49" t="s">
        <v>17</v>
      </c>
      <c r="C17" s="66">
        <f>'[1]Referência Batata'!C12</f>
        <v>1</v>
      </c>
      <c r="D17" s="27">
        <v>80</v>
      </c>
      <c r="E17" s="22">
        <f t="shared" si="0"/>
        <v>80</v>
      </c>
    </row>
    <row r="18" spans="1:5" x14ac:dyDescent="0.3">
      <c r="A18" s="20" t="s">
        <v>18</v>
      </c>
      <c r="B18" s="49" t="s">
        <v>17</v>
      </c>
      <c r="C18" s="66">
        <f>'[1]Referência Batata'!C13</f>
        <v>0.2</v>
      </c>
      <c r="D18" s="27">
        <v>220</v>
      </c>
      <c r="E18" s="22">
        <f t="shared" si="0"/>
        <v>44</v>
      </c>
    </row>
    <row r="19" spans="1:5" x14ac:dyDescent="0.3">
      <c r="A19" s="38" t="s">
        <v>21</v>
      </c>
      <c r="B19" s="49" t="s">
        <v>17</v>
      </c>
      <c r="C19" s="66">
        <f>'[1]Referência Batata'!C14</f>
        <v>4</v>
      </c>
      <c r="D19" s="27">
        <v>120.6</v>
      </c>
      <c r="E19" s="22">
        <f t="shared" si="0"/>
        <v>482.4</v>
      </c>
    </row>
    <row r="20" spans="1:5" x14ac:dyDescent="0.3">
      <c r="A20" s="20" t="s">
        <v>22</v>
      </c>
      <c r="B20" s="49" t="s">
        <v>17</v>
      </c>
      <c r="C20" s="66">
        <f>'[1]Referência Batata'!C15</f>
        <v>1</v>
      </c>
      <c r="D20" s="27">
        <v>108.33333333333333</v>
      </c>
      <c r="E20" s="22">
        <f t="shared" si="0"/>
        <v>108.33333333333333</v>
      </c>
    </row>
    <row r="21" spans="1:5" x14ac:dyDescent="0.3">
      <c r="A21" s="20" t="s">
        <v>223</v>
      </c>
      <c r="B21" s="134" t="s">
        <v>92</v>
      </c>
      <c r="C21" s="66">
        <f>'[1]Referência Batata'!C18</f>
        <v>8</v>
      </c>
      <c r="D21" s="27">
        <v>110</v>
      </c>
      <c r="E21" s="22">
        <f t="shared" si="0"/>
        <v>880</v>
      </c>
    </row>
    <row r="22" spans="1:5" x14ac:dyDescent="0.3">
      <c r="A22" s="3" t="s">
        <v>36</v>
      </c>
      <c r="B22" s="3"/>
      <c r="C22" s="4"/>
      <c r="D22" s="4"/>
      <c r="E22" s="4">
        <f>SUM(E11:E21)</f>
        <v>45480.800000000003</v>
      </c>
    </row>
    <row r="23" spans="1:5" x14ac:dyDescent="0.3">
      <c r="A23" s="5" t="s">
        <v>37</v>
      </c>
      <c r="B23" s="5"/>
      <c r="C23" s="6"/>
      <c r="D23" s="5"/>
      <c r="E23" s="5"/>
    </row>
    <row r="24" spans="1:5" x14ac:dyDescent="0.3">
      <c r="A24" s="7" t="s">
        <v>224</v>
      </c>
      <c r="B24" s="7" t="s">
        <v>115</v>
      </c>
      <c r="C24" s="8">
        <v>2</v>
      </c>
      <c r="D24" s="45">
        <v>143</v>
      </c>
      <c r="E24" s="9">
        <f>C24*D24</f>
        <v>286</v>
      </c>
    </row>
    <row r="25" spans="1:5" x14ac:dyDescent="0.3">
      <c r="A25" s="7" t="s">
        <v>81</v>
      </c>
      <c r="B25" s="7" t="s">
        <v>115</v>
      </c>
      <c r="C25" s="8">
        <v>3</v>
      </c>
      <c r="D25" s="45">
        <v>143</v>
      </c>
      <c r="E25" s="9">
        <f t="shared" ref="E25:E33" si="1">C25*D25</f>
        <v>429</v>
      </c>
    </row>
    <row r="26" spans="1:5" x14ac:dyDescent="0.3">
      <c r="A26" s="7" t="s">
        <v>225</v>
      </c>
      <c r="B26" s="7" t="s">
        <v>115</v>
      </c>
      <c r="C26" s="8">
        <v>2</v>
      </c>
      <c r="D26" s="45">
        <v>143</v>
      </c>
      <c r="E26" s="9">
        <f t="shared" si="1"/>
        <v>286</v>
      </c>
    </row>
    <row r="27" spans="1:5" x14ac:dyDescent="0.3">
      <c r="A27" s="7" t="s">
        <v>126</v>
      </c>
      <c r="B27" s="7" t="s">
        <v>115</v>
      </c>
      <c r="C27" s="8">
        <v>4</v>
      </c>
      <c r="D27" s="45">
        <v>143</v>
      </c>
      <c r="E27" s="9">
        <f t="shared" si="1"/>
        <v>572</v>
      </c>
    </row>
    <row r="28" spans="1:5" x14ac:dyDescent="0.3">
      <c r="A28" s="7" t="s">
        <v>193</v>
      </c>
      <c r="B28" s="7" t="s">
        <v>115</v>
      </c>
      <c r="C28" s="10">
        <v>2</v>
      </c>
      <c r="D28" s="45">
        <v>143</v>
      </c>
      <c r="E28" s="9">
        <f t="shared" si="1"/>
        <v>286</v>
      </c>
    </row>
    <row r="29" spans="1:5" x14ac:dyDescent="0.3">
      <c r="A29" s="7" t="s">
        <v>226</v>
      </c>
      <c r="B29" s="7" t="s">
        <v>115</v>
      </c>
      <c r="C29" s="10">
        <v>2</v>
      </c>
      <c r="D29" s="45">
        <v>143</v>
      </c>
      <c r="E29" s="9">
        <f t="shared" si="1"/>
        <v>286</v>
      </c>
    </row>
    <row r="30" spans="1:5" x14ac:dyDescent="0.3">
      <c r="A30" s="7" t="s">
        <v>227</v>
      </c>
      <c r="B30" s="7" t="s">
        <v>50</v>
      </c>
      <c r="C30" s="10">
        <v>1</v>
      </c>
      <c r="D30" s="9">
        <v>500</v>
      </c>
      <c r="E30" s="9">
        <f t="shared" si="1"/>
        <v>500</v>
      </c>
    </row>
    <row r="31" spans="1:5" x14ac:dyDescent="0.3">
      <c r="A31" s="7" t="s">
        <v>173</v>
      </c>
      <c r="B31" s="7" t="s">
        <v>115</v>
      </c>
      <c r="C31" s="10">
        <v>1</v>
      </c>
      <c r="D31" s="9">
        <v>1000</v>
      </c>
      <c r="E31" s="9">
        <f t="shared" si="1"/>
        <v>1000</v>
      </c>
    </row>
    <row r="32" spans="1:5" x14ac:dyDescent="0.3">
      <c r="A32" s="7" t="s">
        <v>417</v>
      </c>
      <c r="B32" s="7" t="s">
        <v>115</v>
      </c>
      <c r="C32" s="10">
        <v>2</v>
      </c>
      <c r="D32" s="45">
        <v>143</v>
      </c>
      <c r="E32" s="9">
        <f t="shared" si="1"/>
        <v>286</v>
      </c>
    </row>
    <row r="33" spans="1:5" x14ac:dyDescent="0.3">
      <c r="A33" s="7" t="s">
        <v>228</v>
      </c>
      <c r="B33" s="7" t="s">
        <v>115</v>
      </c>
      <c r="C33" s="10">
        <v>4</v>
      </c>
      <c r="D33" s="45">
        <v>143</v>
      </c>
      <c r="E33" s="9">
        <f t="shared" si="1"/>
        <v>572</v>
      </c>
    </row>
    <row r="34" spans="1:5" x14ac:dyDescent="0.3">
      <c r="A34" s="3" t="s">
        <v>45</v>
      </c>
      <c r="B34" s="3"/>
      <c r="C34" s="4"/>
      <c r="D34" s="4"/>
      <c r="E34" s="4">
        <f>SUM(E24:E33)</f>
        <v>4503</v>
      </c>
    </row>
    <row r="35" spans="1:5" x14ac:dyDescent="0.3">
      <c r="A35" s="5" t="s">
        <v>46</v>
      </c>
      <c r="B35" s="5"/>
      <c r="C35" s="6"/>
      <c r="D35" s="5"/>
      <c r="E35" s="5"/>
    </row>
    <row r="36" spans="1:5" x14ac:dyDescent="0.3">
      <c r="A36" s="7" t="s">
        <v>229</v>
      </c>
      <c r="B36" s="7" t="s">
        <v>115</v>
      </c>
      <c r="C36" s="156">
        <v>1.2</v>
      </c>
      <c r="D36" s="45">
        <v>143</v>
      </c>
      <c r="E36" s="9">
        <f>C36*D36</f>
        <v>171.6</v>
      </c>
    </row>
    <row r="37" spans="1:5" x14ac:dyDescent="0.3">
      <c r="A37" s="7" t="s">
        <v>230</v>
      </c>
      <c r="B37" s="7" t="s">
        <v>48</v>
      </c>
      <c r="C37" s="10">
        <v>20</v>
      </c>
      <c r="D37" s="9">
        <v>110</v>
      </c>
      <c r="E37" s="9">
        <f>C37*D37</f>
        <v>2200</v>
      </c>
    </row>
    <row r="38" spans="1:5" x14ac:dyDescent="0.3">
      <c r="A38" s="3" t="s">
        <v>51</v>
      </c>
      <c r="B38" s="3"/>
      <c r="C38" s="4"/>
      <c r="D38" s="4"/>
      <c r="E38" s="4">
        <f>SUM(E36:E37)</f>
        <v>2371.6</v>
      </c>
    </row>
    <row r="39" spans="1:5" x14ac:dyDescent="0.3">
      <c r="A39" s="11" t="s">
        <v>52</v>
      </c>
      <c r="B39" s="11"/>
      <c r="C39" s="12"/>
      <c r="D39" s="11"/>
      <c r="E39" s="157">
        <f>SUM(E22+E34+E38)</f>
        <v>52355.4</v>
      </c>
    </row>
    <row r="40" spans="1:5" ht="15.6" x14ac:dyDescent="0.3">
      <c r="A40" s="13"/>
      <c r="B40" s="13"/>
      <c r="C40" s="13"/>
      <c r="D40" s="13"/>
      <c r="E40" s="13"/>
    </row>
    <row r="41" spans="1:5" ht="15.6" x14ac:dyDescent="0.3">
      <c r="A41" s="13"/>
      <c r="B41" s="13"/>
      <c r="C41" s="13"/>
      <c r="D41" s="13"/>
      <c r="E41" s="13"/>
    </row>
    <row r="42" spans="1:5" ht="15.6" x14ac:dyDescent="0.3">
      <c r="A42" s="228" t="s">
        <v>53</v>
      </c>
      <c r="B42" s="229"/>
      <c r="C42" s="13"/>
      <c r="D42" s="13"/>
      <c r="E42" s="13"/>
    </row>
    <row r="43" spans="1:5" ht="15.6" x14ac:dyDescent="0.3">
      <c r="A43" s="14" t="s">
        <v>8</v>
      </c>
      <c r="B43" s="15">
        <f>E22</f>
        <v>45480.800000000003</v>
      </c>
      <c r="C43" s="13"/>
      <c r="D43" s="13"/>
      <c r="E43" s="13"/>
    </row>
    <row r="44" spans="1:5" ht="15.6" x14ac:dyDescent="0.3">
      <c r="A44" s="16" t="s">
        <v>37</v>
      </c>
      <c r="B44" s="15">
        <f>E34</f>
        <v>4503</v>
      </c>
      <c r="C44" s="13"/>
      <c r="D44" s="13"/>
      <c r="E44" s="13"/>
    </row>
    <row r="45" spans="1:5" ht="15.6" x14ac:dyDescent="0.3">
      <c r="A45" s="16" t="s">
        <v>46</v>
      </c>
      <c r="B45" s="15">
        <f>E38</f>
        <v>2371.6</v>
      </c>
      <c r="C45" s="13"/>
      <c r="D45" s="13"/>
      <c r="E45" s="13"/>
    </row>
    <row r="46" spans="1:5" ht="15.6" x14ac:dyDescent="0.3">
      <c r="A46" s="17" t="s">
        <v>65</v>
      </c>
      <c r="B46" s="18">
        <f>SUM(B43:B45)</f>
        <v>52355.4</v>
      </c>
      <c r="C46" s="13"/>
      <c r="D46" s="13"/>
      <c r="E46" s="13"/>
    </row>
    <row r="47" spans="1:5" ht="15.6" x14ac:dyDescent="0.3">
      <c r="A47" s="13"/>
      <c r="B47" s="13"/>
      <c r="C47" s="13"/>
      <c r="D47" s="13"/>
      <c r="E47" s="13"/>
    </row>
    <row r="48" spans="1:5" ht="15.6" x14ac:dyDescent="0.3">
      <c r="A48" s="13"/>
      <c r="B48" s="13"/>
      <c r="C48" s="13"/>
      <c r="D48" s="13"/>
      <c r="E48" s="13"/>
    </row>
    <row r="49" spans="1:5" ht="15.6" x14ac:dyDescent="0.3">
      <c r="A49" s="230" t="s">
        <v>501</v>
      </c>
      <c r="B49" s="230"/>
      <c r="C49" s="226"/>
      <c r="D49" s="226"/>
      <c r="E49" s="13"/>
    </row>
    <row r="50" spans="1:5" ht="15.6" x14ac:dyDescent="0.3">
      <c r="A50" s="13" t="s">
        <v>54</v>
      </c>
      <c r="B50" s="13"/>
      <c r="C50" s="13"/>
      <c r="D50" s="13"/>
      <c r="E50" s="13"/>
    </row>
    <row r="51" spans="1:5" ht="15.6" x14ac:dyDescent="0.3">
      <c r="A51" s="226" t="s">
        <v>55</v>
      </c>
      <c r="B51" s="226"/>
      <c r="C51" s="226"/>
      <c r="D51" s="226"/>
      <c r="E51" s="13"/>
    </row>
    <row r="52" spans="1:5" ht="15.6" x14ac:dyDescent="0.3">
      <c r="A52" s="226" t="s">
        <v>56</v>
      </c>
      <c r="B52" s="226"/>
      <c r="C52" s="120"/>
      <c r="D52" s="120"/>
      <c r="E52" s="13"/>
    </row>
    <row r="53" spans="1:5" ht="15.6" x14ac:dyDescent="0.3">
      <c r="A53" s="226" t="s">
        <v>57</v>
      </c>
      <c r="B53" s="226"/>
      <c r="C53" s="226"/>
      <c r="D53" s="226"/>
      <c r="E53" s="13"/>
    </row>
    <row r="54" spans="1:5" ht="15.6" x14ac:dyDescent="0.3">
      <c r="A54" s="226" t="s">
        <v>58</v>
      </c>
      <c r="B54" s="226"/>
      <c r="C54" s="226"/>
      <c r="D54" s="226"/>
      <c r="E54" s="13"/>
    </row>
    <row r="55" spans="1:5" ht="15.6" x14ac:dyDescent="0.3">
      <c r="A55" s="226"/>
      <c r="B55" s="226"/>
      <c r="C55" s="226"/>
      <c r="D55" s="226"/>
    </row>
  </sheetData>
  <mergeCells count="25"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  <mergeCell ref="A9:E9"/>
    <mergeCell ref="A6:B6"/>
    <mergeCell ref="A55:B55"/>
    <mergeCell ref="C55:D55"/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A691-2464-44DD-A363-1A71FA580719}">
  <dimension ref="A1:E54"/>
  <sheetViews>
    <sheetView workbookViewId="0">
      <selection activeCell="B21" sqref="B21"/>
    </sheetView>
  </sheetViews>
  <sheetFormatPr defaultRowHeight="14.4" x14ac:dyDescent="0.3"/>
  <cols>
    <col min="1" max="1" width="36" bestFit="1" customWidth="1"/>
    <col min="2" max="2" width="13.109375" bestFit="1" customWidth="1"/>
    <col min="3" max="3" width="15" customWidth="1"/>
    <col min="4" max="4" width="12.44140625" bestFit="1" customWidth="1"/>
    <col min="5" max="5" width="11.88671875" bestFit="1" customWidth="1"/>
  </cols>
  <sheetData>
    <row r="1" spans="1:5" ht="15" customHeight="1" x14ac:dyDescent="0.3">
      <c r="A1" s="258"/>
      <c r="B1" s="233" t="s">
        <v>0</v>
      </c>
      <c r="C1" s="233"/>
      <c r="D1" s="233"/>
      <c r="E1" s="233"/>
    </row>
    <row r="2" spans="1:5" ht="26.25" customHeight="1" x14ac:dyDescent="0.3">
      <c r="A2" s="258"/>
      <c r="B2" s="233"/>
      <c r="C2" s="233"/>
      <c r="D2" s="233"/>
      <c r="E2" s="233"/>
    </row>
    <row r="3" spans="1:5" ht="15.6" x14ac:dyDescent="0.3">
      <c r="A3" s="283" t="s">
        <v>547</v>
      </c>
      <c r="B3" s="283"/>
      <c r="C3" s="241" t="s">
        <v>219</v>
      </c>
      <c r="D3" s="242"/>
      <c r="E3" s="243"/>
    </row>
    <row r="4" spans="1:5" ht="15.6" x14ac:dyDescent="0.3">
      <c r="A4" s="284" t="s">
        <v>471</v>
      </c>
      <c r="B4" s="284"/>
      <c r="C4" s="241" t="s">
        <v>288</v>
      </c>
      <c r="D4" s="242"/>
      <c r="E4" s="243"/>
    </row>
    <row r="5" spans="1:5" ht="15.6" x14ac:dyDescent="0.3">
      <c r="A5" s="240" t="s">
        <v>498</v>
      </c>
      <c r="B5" s="240"/>
      <c r="C5" s="241" t="s">
        <v>289</v>
      </c>
      <c r="D5" s="242"/>
      <c r="E5" s="243"/>
    </row>
    <row r="6" spans="1:5" ht="15.6" x14ac:dyDescent="0.3">
      <c r="A6" s="72" t="s">
        <v>590</v>
      </c>
      <c r="B6" s="126"/>
      <c r="C6" s="241" t="s">
        <v>290</v>
      </c>
      <c r="D6" s="242"/>
      <c r="E6" s="243"/>
    </row>
    <row r="7" spans="1:5" x14ac:dyDescent="0.3">
      <c r="A7" s="246" t="s">
        <v>548</v>
      </c>
      <c r="B7" s="247"/>
      <c r="C7" s="247"/>
      <c r="D7" s="247"/>
      <c r="E7" s="248"/>
    </row>
    <row r="8" spans="1:5" x14ac:dyDescent="0.3">
      <c r="A8" s="257" t="s">
        <v>6</v>
      </c>
      <c r="B8" s="257"/>
      <c r="C8" s="257"/>
      <c r="D8" s="257"/>
      <c r="E8" s="257"/>
    </row>
    <row r="9" spans="1:5" x14ac:dyDescent="0.3">
      <c r="A9" s="253" t="s">
        <v>7</v>
      </c>
      <c r="B9" s="253"/>
      <c r="C9" s="253"/>
      <c r="D9" s="253"/>
      <c r="E9" s="253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153" t="s">
        <v>204</v>
      </c>
      <c r="B11" s="59" t="s">
        <v>79</v>
      </c>
      <c r="C11" s="66">
        <v>10</v>
      </c>
      <c r="D11" s="22">
        <v>26</v>
      </c>
      <c r="E11" s="22">
        <f>C11*D11</f>
        <v>260</v>
      </c>
    </row>
    <row r="12" spans="1:5" x14ac:dyDescent="0.3">
      <c r="A12" s="20" t="s">
        <v>220</v>
      </c>
      <c r="B12" s="59" t="s">
        <v>14</v>
      </c>
      <c r="C12" s="66">
        <v>0.25</v>
      </c>
      <c r="D12" s="27">
        <v>2682.25</v>
      </c>
      <c r="E12" s="22">
        <f>C12*D12</f>
        <v>670.5625</v>
      </c>
    </row>
    <row r="13" spans="1:5" x14ac:dyDescent="0.3">
      <c r="A13" s="20" t="s">
        <v>29</v>
      </c>
      <c r="B13" s="49" t="str">
        <f>'[1]Referencia Milho'!B14</f>
        <v>Kg</v>
      </c>
      <c r="C13" s="39">
        <f>'[1]Referencia Milho'!C14</f>
        <v>0.08</v>
      </c>
      <c r="D13" s="50">
        <v>27.733333333333334</v>
      </c>
      <c r="E13" s="40">
        <f t="shared" ref="E13:E25" si="0">C13*D13</f>
        <v>2.218666666666667</v>
      </c>
    </row>
    <row r="14" spans="1:5" x14ac:dyDescent="0.3">
      <c r="A14" s="20" t="s">
        <v>30</v>
      </c>
      <c r="B14" s="49" t="str">
        <f>'[1]Referencia Milho'!B15</f>
        <v>L</v>
      </c>
      <c r="C14" s="39">
        <f>'[1]Referencia Milho'!C15</f>
        <v>1</v>
      </c>
      <c r="D14" s="50">
        <v>58.75</v>
      </c>
      <c r="E14" s="40">
        <f t="shared" si="0"/>
        <v>58.75</v>
      </c>
    </row>
    <row r="15" spans="1:5" x14ac:dyDescent="0.3">
      <c r="A15" s="20" t="s">
        <v>21</v>
      </c>
      <c r="B15" s="49" t="str">
        <f>'[1]Referencia Milho'!B17</f>
        <v>Kg</v>
      </c>
      <c r="C15" s="39">
        <f>'[1]Referencia Milho'!C17</f>
        <v>1.8</v>
      </c>
      <c r="D15" s="50">
        <v>34</v>
      </c>
      <c r="E15" s="40">
        <f t="shared" si="0"/>
        <v>61.2</v>
      </c>
    </row>
    <row r="16" spans="1:5" x14ac:dyDescent="0.3">
      <c r="A16" s="20" t="s">
        <v>29</v>
      </c>
      <c r="B16" s="49" t="str">
        <f>'[1]Referencia Milho'!B19</f>
        <v>L</v>
      </c>
      <c r="C16" s="39">
        <f>'[1]Referencia Milho'!C19</f>
        <v>1</v>
      </c>
      <c r="D16" s="50">
        <v>27.733333333333334</v>
      </c>
      <c r="E16" s="40">
        <f t="shared" si="0"/>
        <v>27.733333333333334</v>
      </c>
    </row>
    <row r="17" spans="1:5" x14ac:dyDescent="0.3">
      <c r="A17" s="20" t="s">
        <v>22</v>
      </c>
      <c r="B17" s="49" t="str">
        <f>'[1]Referencia Milho'!B20</f>
        <v>L</v>
      </c>
      <c r="C17" s="39">
        <f>'[1]Referencia Milho'!C20</f>
        <v>0.1</v>
      </c>
      <c r="D17" s="50">
        <v>125.13666666666666</v>
      </c>
      <c r="E17" s="40">
        <f t="shared" si="0"/>
        <v>12.513666666666666</v>
      </c>
    </row>
    <row r="18" spans="1:5" x14ac:dyDescent="0.3">
      <c r="A18" s="20" t="s">
        <v>23</v>
      </c>
      <c r="B18" s="49" t="s">
        <v>92</v>
      </c>
      <c r="C18" s="39">
        <f>'[1]Referencia Milho'!C21</f>
        <v>0.4</v>
      </c>
      <c r="D18" s="50">
        <v>28.46</v>
      </c>
      <c r="E18" s="40">
        <f t="shared" si="0"/>
        <v>11.384</v>
      </c>
    </row>
    <row r="19" spans="1:5" x14ac:dyDescent="0.3">
      <c r="A19" s="20" t="s">
        <v>145</v>
      </c>
      <c r="B19" s="49" t="s">
        <v>92</v>
      </c>
      <c r="C19" s="39">
        <f>'[1]Referencia Milho'!C22</f>
        <v>0.15</v>
      </c>
      <c r="D19" s="50">
        <v>17.153333333333332</v>
      </c>
      <c r="E19" s="40">
        <f t="shared" si="0"/>
        <v>2.573</v>
      </c>
    </row>
    <row r="20" spans="1:5" x14ac:dyDescent="0.3">
      <c r="A20" s="20" t="s">
        <v>24</v>
      </c>
      <c r="B20" s="49" t="s">
        <v>92</v>
      </c>
      <c r="C20" s="39">
        <f>'[1]Referencia Milho'!C24</f>
        <v>0.2</v>
      </c>
      <c r="D20" s="50">
        <v>179.05</v>
      </c>
      <c r="E20" s="40">
        <f t="shared" si="0"/>
        <v>35.81</v>
      </c>
    </row>
    <row r="21" spans="1:5" x14ac:dyDescent="0.3">
      <c r="A21" s="20" t="s">
        <v>25</v>
      </c>
      <c r="B21" s="49" t="str">
        <f>'[1]Referencia Milho'!B25</f>
        <v>L</v>
      </c>
      <c r="C21" s="39">
        <f>'[1]Referencia Milho'!C25</f>
        <v>1</v>
      </c>
      <c r="D21" s="50">
        <v>280</v>
      </c>
      <c r="E21" s="40">
        <f t="shared" si="0"/>
        <v>280</v>
      </c>
    </row>
    <row r="22" spans="1:5" x14ac:dyDescent="0.3">
      <c r="A22" s="20" t="s">
        <v>32</v>
      </c>
      <c r="B22" s="49" t="str">
        <f>'[1]Referencia Milho'!B26</f>
        <v>L</v>
      </c>
      <c r="C22" s="39">
        <f>'[1]Referencia Milho'!C26</f>
        <v>1.5</v>
      </c>
      <c r="D22" s="50">
        <v>108</v>
      </c>
      <c r="E22" s="40">
        <f t="shared" si="0"/>
        <v>162</v>
      </c>
    </row>
    <row r="23" spans="1:5" x14ac:dyDescent="0.3">
      <c r="A23" s="20" t="s">
        <v>33</v>
      </c>
      <c r="B23" s="49" t="str">
        <f>'[1]Referencia Milho'!B27</f>
        <v>Kg</v>
      </c>
      <c r="C23" s="39">
        <f>'[1]Referencia Milho'!C27</f>
        <v>0.6</v>
      </c>
      <c r="D23" s="50">
        <v>19</v>
      </c>
      <c r="E23" s="40">
        <f t="shared" si="0"/>
        <v>11.4</v>
      </c>
    </row>
    <row r="24" spans="1:5" x14ac:dyDescent="0.3">
      <c r="A24" s="20" t="s">
        <v>20</v>
      </c>
      <c r="B24" s="49" t="str">
        <f>'[1]Referencia Milho'!B29</f>
        <v>L</v>
      </c>
      <c r="C24" s="39">
        <f>'[1]Referencia Milho'!C29</f>
        <v>0.1</v>
      </c>
      <c r="D24" s="50">
        <v>57.5625</v>
      </c>
      <c r="E24" s="40">
        <f t="shared" si="0"/>
        <v>5.7562500000000005</v>
      </c>
    </row>
    <row r="25" spans="1:5" x14ac:dyDescent="0.3">
      <c r="A25" s="20" t="s">
        <v>145</v>
      </c>
      <c r="B25" s="49" t="str">
        <f>'[1]Referencia Milho'!B31</f>
        <v>Ton</v>
      </c>
      <c r="C25" s="39">
        <f>'[1]Referencia Milho'!C31</f>
        <v>0.22</v>
      </c>
      <c r="D25" s="50">
        <v>17.153333333333332</v>
      </c>
      <c r="E25" s="40">
        <f t="shared" si="0"/>
        <v>3.7737333333333329</v>
      </c>
    </row>
    <row r="26" spans="1:5" x14ac:dyDescent="0.3">
      <c r="A26" s="3" t="s">
        <v>36</v>
      </c>
      <c r="B26" s="3"/>
      <c r="C26" s="4"/>
      <c r="D26" s="4"/>
      <c r="E26" s="4">
        <f>SUM(E11:E25)</f>
        <v>1605.6751500000003</v>
      </c>
    </row>
    <row r="27" spans="1:5" x14ac:dyDescent="0.3">
      <c r="A27" s="5" t="s">
        <v>37</v>
      </c>
      <c r="B27" s="5"/>
      <c r="C27" s="6"/>
      <c r="D27" s="5"/>
      <c r="E27" s="5"/>
    </row>
    <row r="28" spans="1:5" x14ac:dyDescent="0.3">
      <c r="A28" s="7" t="s">
        <v>291</v>
      </c>
      <c r="B28" s="7" t="s">
        <v>115</v>
      </c>
      <c r="C28" s="8">
        <v>2</v>
      </c>
      <c r="D28" s="45">
        <v>143</v>
      </c>
      <c r="E28" s="9">
        <f>C28*D28</f>
        <v>286</v>
      </c>
    </row>
    <row r="29" spans="1:5" x14ac:dyDescent="0.3">
      <c r="A29" s="7" t="s">
        <v>195</v>
      </c>
      <c r="B29" s="7" t="s">
        <v>115</v>
      </c>
      <c r="C29" s="8">
        <v>0.5</v>
      </c>
      <c r="D29" s="45">
        <v>143</v>
      </c>
      <c r="E29" s="9">
        <f t="shared" ref="E29:E34" si="1">C29*D29</f>
        <v>71.5</v>
      </c>
    </row>
    <row r="30" spans="1:5" x14ac:dyDescent="0.3">
      <c r="A30" s="7" t="s">
        <v>116</v>
      </c>
      <c r="B30" s="7" t="s">
        <v>115</v>
      </c>
      <c r="C30" s="10">
        <v>1</v>
      </c>
      <c r="D30" s="45">
        <v>143</v>
      </c>
      <c r="E30" s="9">
        <f t="shared" si="1"/>
        <v>143</v>
      </c>
    </row>
    <row r="31" spans="1:5" x14ac:dyDescent="0.3">
      <c r="A31" s="7" t="s">
        <v>413</v>
      </c>
      <c r="B31" s="7" t="s">
        <v>115</v>
      </c>
      <c r="C31" s="10">
        <v>1</v>
      </c>
      <c r="D31" s="45">
        <v>143</v>
      </c>
      <c r="E31" s="9">
        <f t="shared" si="1"/>
        <v>143</v>
      </c>
    </row>
    <row r="32" spans="1:5" x14ac:dyDescent="0.3">
      <c r="A32" s="7" t="s">
        <v>414</v>
      </c>
      <c r="B32" s="7" t="s">
        <v>115</v>
      </c>
      <c r="C32" s="10">
        <v>1</v>
      </c>
      <c r="D32" s="45">
        <v>143</v>
      </c>
      <c r="E32" s="9">
        <f t="shared" si="1"/>
        <v>143</v>
      </c>
    </row>
    <row r="33" spans="1:5" x14ac:dyDescent="0.3">
      <c r="A33" s="7" t="s">
        <v>415</v>
      </c>
      <c r="B33" s="7" t="s">
        <v>115</v>
      </c>
      <c r="C33" s="10">
        <v>1</v>
      </c>
      <c r="D33" s="45">
        <v>143</v>
      </c>
      <c r="E33" s="9">
        <f t="shared" si="1"/>
        <v>143</v>
      </c>
    </row>
    <row r="34" spans="1:5" x14ac:dyDescent="0.3">
      <c r="A34" s="7" t="s">
        <v>416</v>
      </c>
      <c r="B34" s="7" t="s">
        <v>115</v>
      </c>
      <c r="C34" s="10">
        <v>1</v>
      </c>
      <c r="D34" s="45">
        <v>143</v>
      </c>
      <c r="E34" s="9">
        <f t="shared" si="1"/>
        <v>143</v>
      </c>
    </row>
    <row r="35" spans="1:5" x14ac:dyDescent="0.3">
      <c r="A35" s="3" t="s">
        <v>45</v>
      </c>
      <c r="B35" s="3"/>
      <c r="C35" s="4"/>
      <c r="D35" s="4"/>
      <c r="E35" s="4">
        <f>SUM(E28:E34)</f>
        <v>1072.5</v>
      </c>
    </row>
    <row r="36" spans="1:5" x14ac:dyDescent="0.3">
      <c r="A36" s="198" t="s">
        <v>592</v>
      </c>
      <c r="B36" s="5"/>
      <c r="C36" s="6"/>
      <c r="D36" s="5"/>
      <c r="E36" s="5"/>
    </row>
    <row r="37" spans="1:5" x14ac:dyDescent="0.3">
      <c r="A37" s="7" t="s">
        <v>292</v>
      </c>
      <c r="B37" s="7" t="s">
        <v>115</v>
      </c>
      <c r="C37" s="10">
        <v>1.5</v>
      </c>
      <c r="D37" s="9">
        <v>350</v>
      </c>
      <c r="E37" s="9">
        <f>C37*D37</f>
        <v>525</v>
      </c>
    </row>
    <row r="38" spans="1:5" x14ac:dyDescent="0.3">
      <c r="A38" s="3" t="s">
        <v>51</v>
      </c>
      <c r="B38" s="3"/>
      <c r="C38" s="4"/>
      <c r="D38" s="4"/>
      <c r="E38" s="4">
        <f>E37</f>
        <v>525</v>
      </c>
    </row>
    <row r="39" spans="1:5" x14ac:dyDescent="0.3">
      <c r="A39" s="11" t="s">
        <v>52</v>
      </c>
      <c r="B39" s="11"/>
      <c r="C39" s="12"/>
      <c r="D39" s="11"/>
      <c r="E39" s="157">
        <f>SUM(E26,E35,E38)</f>
        <v>3203.17515</v>
      </c>
    </row>
    <row r="40" spans="1:5" ht="15.6" x14ac:dyDescent="0.3">
      <c r="A40" s="13"/>
      <c r="B40" s="13"/>
      <c r="C40" s="13"/>
      <c r="D40" s="13"/>
      <c r="E40" s="13"/>
    </row>
    <row r="41" spans="1:5" ht="15.6" x14ac:dyDescent="0.3">
      <c r="A41" s="13"/>
      <c r="B41" s="13"/>
      <c r="C41" s="13"/>
      <c r="D41" s="13"/>
      <c r="E41" s="13"/>
    </row>
    <row r="42" spans="1:5" ht="15.6" x14ac:dyDescent="0.3">
      <c r="A42" s="228" t="s">
        <v>53</v>
      </c>
      <c r="B42" s="229"/>
      <c r="C42" s="13"/>
      <c r="D42" s="13"/>
      <c r="E42" s="13"/>
    </row>
    <row r="43" spans="1:5" ht="15.6" x14ac:dyDescent="0.3">
      <c r="A43" s="14" t="s">
        <v>8</v>
      </c>
      <c r="B43" s="197">
        <f>E26</f>
        <v>1605.6751500000003</v>
      </c>
      <c r="C43" s="13"/>
      <c r="D43" s="13"/>
      <c r="E43" s="13"/>
    </row>
    <row r="44" spans="1:5" ht="15.6" x14ac:dyDescent="0.3">
      <c r="A44" s="16" t="s">
        <v>37</v>
      </c>
      <c r="B44" s="197">
        <f>E35</f>
        <v>1072.5</v>
      </c>
      <c r="C44" s="13"/>
      <c r="D44" s="13"/>
      <c r="E44" s="13"/>
    </row>
    <row r="45" spans="1:5" ht="15.6" x14ac:dyDescent="0.3">
      <c r="A45" s="16" t="s">
        <v>46</v>
      </c>
      <c r="B45" s="197">
        <f>E38</f>
        <v>525</v>
      </c>
      <c r="C45" s="13"/>
      <c r="D45" s="13"/>
      <c r="E45" s="13"/>
    </row>
    <row r="46" spans="1:5" ht="15.6" x14ac:dyDescent="0.3">
      <c r="A46" s="17" t="s">
        <v>65</v>
      </c>
      <c r="B46" s="159">
        <f>E39</f>
        <v>3203.17515</v>
      </c>
      <c r="C46" s="13"/>
      <c r="D46" s="13"/>
      <c r="E46" s="13"/>
    </row>
    <row r="47" spans="1:5" ht="15.6" x14ac:dyDescent="0.3">
      <c r="A47" s="13"/>
      <c r="B47" s="13"/>
      <c r="C47" s="13"/>
      <c r="D47" s="13"/>
      <c r="E47" s="13"/>
    </row>
    <row r="48" spans="1:5" ht="15.6" x14ac:dyDescent="0.3">
      <c r="A48" s="13"/>
      <c r="B48" s="13"/>
      <c r="C48" s="13"/>
      <c r="D48" s="13"/>
      <c r="E48" s="13"/>
    </row>
    <row r="49" spans="1:5" ht="15.6" x14ac:dyDescent="0.3">
      <c r="A49" s="230" t="s">
        <v>501</v>
      </c>
      <c r="B49" s="230"/>
      <c r="C49" s="226"/>
      <c r="D49" s="226"/>
      <c r="E49" s="13"/>
    </row>
    <row r="50" spans="1:5" ht="15.6" x14ac:dyDescent="0.3">
      <c r="A50" s="13" t="s">
        <v>54</v>
      </c>
      <c r="B50" s="13"/>
      <c r="C50" s="13"/>
      <c r="D50" s="13"/>
      <c r="E50" s="13"/>
    </row>
    <row r="51" spans="1:5" ht="15.6" x14ac:dyDescent="0.3">
      <c r="A51" s="226" t="s">
        <v>55</v>
      </c>
      <c r="B51" s="226"/>
      <c r="C51" s="226"/>
      <c r="D51" s="226"/>
      <c r="E51" s="13"/>
    </row>
    <row r="52" spans="1:5" ht="15.6" x14ac:dyDescent="0.3">
      <c r="A52" s="226" t="s">
        <v>56</v>
      </c>
      <c r="B52" s="226"/>
      <c r="C52" s="120"/>
      <c r="D52" s="120"/>
      <c r="E52" s="13"/>
    </row>
    <row r="53" spans="1:5" ht="15.6" x14ac:dyDescent="0.3">
      <c r="A53" s="226" t="s">
        <v>57</v>
      </c>
      <c r="B53" s="226"/>
      <c r="C53" s="226"/>
      <c r="D53" s="226"/>
      <c r="E53" s="13"/>
    </row>
    <row r="54" spans="1:5" ht="15.6" x14ac:dyDescent="0.3">
      <c r="A54" s="226" t="s">
        <v>58</v>
      </c>
      <c r="B54" s="226"/>
      <c r="C54" s="226"/>
      <c r="D54" s="226"/>
      <c r="E54" s="13"/>
    </row>
  </sheetData>
  <mergeCells count="22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3:B53"/>
    <mergeCell ref="C53:D53"/>
    <mergeCell ref="A54:B54"/>
    <mergeCell ref="C54:D54"/>
    <mergeCell ref="A42:B42"/>
    <mergeCell ref="A49:B49"/>
    <mergeCell ref="C49:D49"/>
    <mergeCell ref="A51:B51"/>
    <mergeCell ref="C51:D51"/>
    <mergeCell ref="A52:B52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BF8E-B20F-4249-A006-00D03EA22A59}">
  <dimension ref="A1:E56"/>
  <sheetViews>
    <sheetView topLeftCell="A24" workbookViewId="0">
      <selection activeCell="E41" sqref="E41"/>
    </sheetView>
  </sheetViews>
  <sheetFormatPr defaultRowHeight="14.4" x14ac:dyDescent="0.3"/>
  <cols>
    <col min="1" max="1" width="34.44140625" customWidth="1"/>
    <col min="2" max="2" width="13.109375" bestFit="1" customWidth="1"/>
    <col min="3" max="3" width="15.33203125" customWidth="1"/>
    <col min="4" max="4" width="13.5546875" customWidth="1"/>
    <col min="5" max="5" width="15.664062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7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444</v>
      </c>
      <c r="B3" s="283"/>
      <c r="C3" s="241" t="s">
        <v>284</v>
      </c>
      <c r="D3" s="242"/>
      <c r="E3" s="243"/>
    </row>
    <row r="4" spans="1:5" ht="15.6" x14ac:dyDescent="0.3">
      <c r="A4" s="284" t="s">
        <v>279</v>
      </c>
      <c r="B4" s="284"/>
      <c r="C4" s="241" t="s">
        <v>445</v>
      </c>
      <c r="D4" s="242"/>
      <c r="E4" s="243"/>
    </row>
    <row r="5" spans="1:5" ht="15.6" x14ac:dyDescent="0.3">
      <c r="A5" s="238" t="s">
        <v>498</v>
      </c>
      <c r="B5" s="239"/>
      <c r="C5" s="241" t="s">
        <v>289</v>
      </c>
      <c r="D5" s="242"/>
      <c r="E5" s="243"/>
    </row>
    <row r="6" spans="1:5" ht="15.6" x14ac:dyDescent="0.3">
      <c r="A6" s="252" t="s">
        <v>549</v>
      </c>
      <c r="B6" s="277"/>
      <c r="C6" s="241" t="s">
        <v>290</v>
      </c>
      <c r="D6" s="242"/>
      <c r="E6" s="243"/>
    </row>
    <row r="7" spans="1:5" x14ac:dyDescent="0.3">
      <c r="A7" s="246" t="s">
        <v>548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19" t="s">
        <v>9</v>
      </c>
      <c r="C10" s="19" t="s">
        <v>10</v>
      </c>
      <c r="D10" s="19" t="s">
        <v>11</v>
      </c>
      <c r="E10" s="33" t="s">
        <v>12</v>
      </c>
    </row>
    <row r="11" spans="1:5" x14ac:dyDescent="0.3">
      <c r="A11" s="20" t="s">
        <v>550</v>
      </c>
      <c r="B11" s="20" t="s">
        <v>9</v>
      </c>
      <c r="C11" s="20">
        <v>0.2</v>
      </c>
      <c r="D11" s="22">
        <v>3100</v>
      </c>
      <c r="E11" s="22">
        <f>C11*D11</f>
        <v>620</v>
      </c>
    </row>
    <row r="12" spans="1:5" x14ac:dyDescent="0.3">
      <c r="A12" s="20" t="s">
        <v>551</v>
      </c>
      <c r="B12" s="20" t="s">
        <v>14</v>
      </c>
      <c r="C12" s="20">
        <v>1</v>
      </c>
      <c r="D12" s="22">
        <v>352</v>
      </c>
      <c r="E12" s="22">
        <f t="shared" ref="E12:E25" si="0">C12*D12</f>
        <v>352</v>
      </c>
    </row>
    <row r="13" spans="1:5" x14ac:dyDescent="0.3">
      <c r="A13" s="20" t="s">
        <v>552</v>
      </c>
      <c r="B13" s="20" t="s">
        <v>14</v>
      </c>
      <c r="C13" s="20">
        <v>0.4</v>
      </c>
      <c r="D13" s="22">
        <v>2150</v>
      </c>
      <c r="E13" s="22">
        <f t="shared" si="0"/>
        <v>860</v>
      </c>
    </row>
    <row r="14" spans="1:5" x14ac:dyDescent="0.3">
      <c r="A14" s="20" t="s">
        <v>553</v>
      </c>
      <c r="B14" s="20" t="s">
        <v>14</v>
      </c>
      <c r="C14" s="20">
        <v>0.5</v>
      </c>
      <c r="D14" s="22">
        <v>1792.25</v>
      </c>
      <c r="E14" s="22">
        <f t="shared" si="0"/>
        <v>896.125</v>
      </c>
    </row>
    <row r="15" spans="1:5" x14ac:dyDescent="0.3">
      <c r="A15" s="20" t="s">
        <v>554</v>
      </c>
      <c r="B15" s="20" t="s">
        <v>14</v>
      </c>
      <c r="C15" s="20">
        <v>0.8</v>
      </c>
      <c r="D15" s="22">
        <v>2665.25</v>
      </c>
      <c r="E15" s="22">
        <f t="shared" si="0"/>
        <v>2132.2000000000003</v>
      </c>
    </row>
    <row r="16" spans="1:5" x14ac:dyDescent="0.3">
      <c r="A16" s="20" t="s">
        <v>555</v>
      </c>
      <c r="B16" s="20" t="s">
        <v>79</v>
      </c>
      <c r="C16" s="20">
        <v>20</v>
      </c>
      <c r="D16" s="22">
        <v>7.24</v>
      </c>
      <c r="E16" s="22">
        <f t="shared" si="0"/>
        <v>144.80000000000001</v>
      </c>
    </row>
    <row r="17" spans="1:5" x14ac:dyDescent="0.3">
      <c r="A17" s="20" t="s">
        <v>556</v>
      </c>
      <c r="B17" s="20" t="s">
        <v>446</v>
      </c>
      <c r="C17" s="20">
        <v>20</v>
      </c>
      <c r="D17" s="22">
        <v>6</v>
      </c>
      <c r="E17" s="22">
        <f t="shared" si="0"/>
        <v>120</v>
      </c>
    </row>
    <row r="18" spans="1:5" x14ac:dyDescent="0.3">
      <c r="A18" s="20" t="s">
        <v>557</v>
      </c>
      <c r="B18" s="20" t="s">
        <v>446</v>
      </c>
      <c r="C18" s="20">
        <v>200</v>
      </c>
      <c r="D18" s="22">
        <v>17.75</v>
      </c>
      <c r="E18" s="22">
        <f t="shared" si="0"/>
        <v>3550</v>
      </c>
    </row>
    <row r="19" spans="1:5" x14ac:dyDescent="0.3">
      <c r="A19" s="20" t="s">
        <v>29</v>
      </c>
      <c r="B19" s="20" t="s">
        <v>447</v>
      </c>
      <c r="C19" s="28">
        <v>2</v>
      </c>
      <c r="D19" s="22">
        <v>27.733333333333334</v>
      </c>
      <c r="E19" s="22">
        <f t="shared" si="0"/>
        <v>55.466666666666669</v>
      </c>
    </row>
    <row r="20" spans="1:5" x14ac:dyDescent="0.3">
      <c r="A20" s="20" t="s">
        <v>558</v>
      </c>
      <c r="B20" s="20" t="s">
        <v>79</v>
      </c>
      <c r="C20" s="20">
        <v>2</v>
      </c>
      <c r="D20" s="22">
        <v>170</v>
      </c>
      <c r="E20" s="22">
        <f t="shared" si="0"/>
        <v>340</v>
      </c>
    </row>
    <row r="21" spans="1:5" x14ac:dyDescent="0.3">
      <c r="A21" s="20" t="s">
        <v>189</v>
      </c>
      <c r="B21" s="20" t="s">
        <v>79</v>
      </c>
      <c r="C21" s="20">
        <v>1.2</v>
      </c>
      <c r="D21" s="22">
        <v>110</v>
      </c>
      <c r="E21" s="22">
        <f t="shared" si="0"/>
        <v>132</v>
      </c>
    </row>
    <row r="22" spans="1:5" x14ac:dyDescent="0.3">
      <c r="A22" s="20" t="s">
        <v>559</v>
      </c>
      <c r="B22" s="20" t="s">
        <v>447</v>
      </c>
      <c r="C22" s="20">
        <v>0.5</v>
      </c>
      <c r="D22" s="22">
        <v>199.83333333333334</v>
      </c>
      <c r="E22" s="22">
        <f t="shared" si="0"/>
        <v>99.916666666666671</v>
      </c>
    </row>
    <row r="23" spans="1:5" x14ac:dyDescent="0.3">
      <c r="A23" s="20" t="s">
        <v>560</v>
      </c>
      <c r="B23" s="20" t="s">
        <v>79</v>
      </c>
      <c r="C23" s="20">
        <v>2.5</v>
      </c>
      <c r="D23" s="22">
        <v>25.95</v>
      </c>
      <c r="E23" s="22">
        <f t="shared" si="0"/>
        <v>64.875</v>
      </c>
    </row>
    <row r="24" spans="1:5" x14ac:dyDescent="0.3">
      <c r="A24" s="20" t="s">
        <v>18</v>
      </c>
      <c r="B24" s="20" t="s">
        <v>188</v>
      </c>
      <c r="C24" s="20">
        <v>1.2</v>
      </c>
      <c r="D24" s="22">
        <v>57.5625</v>
      </c>
      <c r="E24" s="22">
        <f t="shared" si="0"/>
        <v>69.075000000000003</v>
      </c>
    </row>
    <row r="25" spans="1:5" x14ac:dyDescent="0.3">
      <c r="A25" s="153" t="s">
        <v>561</v>
      </c>
      <c r="B25" s="20" t="s">
        <v>188</v>
      </c>
      <c r="C25" s="20">
        <v>1</v>
      </c>
      <c r="D25" s="22">
        <v>24.25</v>
      </c>
      <c r="E25" s="22">
        <f t="shared" si="0"/>
        <v>24.25</v>
      </c>
    </row>
    <row r="26" spans="1:5" x14ac:dyDescent="0.3">
      <c r="A26" s="3" t="s">
        <v>36</v>
      </c>
      <c r="B26" s="35"/>
      <c r="C26" s="36"/>
      <c r="D26" s="36"/>
      <c r="E26" s="42">
        <f>SUM(E11:E25)</f>
        <v>9460.7083333333339</v>
      </c>
    </row>
    <row r="27" spans="1:5" x14ac:dyDescent="0.3">
      <c r="A27" s="19" t="s">
        <v>80</v>
      </c>
      <c r="B27" s="19"/>
      <c r="C27" s="132"/>
      <c r="D27" s="19"/>
      <c r="E27" s="1"/>
    </row>
    <row r="28" spans="1:5" x14ac:dyDescent="0.3">
      <c r="A28" s="20" t="s">
        <v>44</v>
      </c>
      <c r="B28" s="20" t="s">
        <v>48</v>
      </c>
      <c r="C28" s="20">
        <v>15</v>
      </c>
      <c r="D28" s="45">
        <v>110</v>
      </c>
      <c r="E28" s="22">
        <f t="shared" ref="E28:E35" si="1">C28*D28</f>
        <v>1650</v>
      </c>
    </row>
    <row r="29" spans="1:5" x14ac:dyDescent="0.3">
      <c r="A29" s="20" t="s">
        <v>448</v>
      </c>
      <c r="B29" s="20" t="s">
        <v>48</v>
      </c>
      <c r="C29" s="20">
        <v>15</v>
      </c>
      <c r="D29" s="45">
        <v>110</v>
      </c>
      <c r="E29" s="22">
        <f t="shared" si="1"/>
        <v>1650</v>
      </c>
    </row>
    <row r="30" spans="1:5" x14ac:dyDescent="0.3">
      <c r="A30" s="20" t="s">
        <v>449</v>
      </c>
      <c r="B30" s="20" t="s">
        <v>48</v>
      </c>
      <c r="C30" s="20">
        <v>10</v>
      </c>
      <c r="D30" s="45">
        <v>110</v>
      </c>
      <c r="E30" s="22">
        <f t="shared" si="1"/>
        <v>1100</v>
      </c>
    </row>
    <row r="31" spans="1:5" x14ac:dyDescent="0.3">
      <c r="A31" s="20" t="s">
        <v>450</v>
      </c>
      <c r="B31" s="20" t="s">
        <v>48</v>
      </c>
      <c r="C31" s="20">
        <v>15</v>
      </c>
      <c r="D31" s="45">
        <v>110</v>
      </c>
      <c r="E31" s="22">
        <f t="shared" si="1"/>
        <v>1650</v>
      </c>
    </row>
    <row r="32" spans="1:5" x14ac:dyDescent="0.3">
      <c r="A32" s="20" t="s">
        <v>451</v>
      </c>
      <c r="B32" s="20" t="s">
        <v>48</v>
      </c>
      <c r="C32" s="20">
        <v>15</v>
      </c>
      <c r="D32" s="45">
        <v>110</v>
      </c>
      <c r="E32" s="22">
        <f t="shared" si="1"/>
        <v>1650</v>
      </c>
    </row>
    <row r="33" spans="1:5" x14ac:dyDescent="0.3">
      <c r="A33" s="20" t="s">
        <v>195</v>
      </c>
      <c r="B33" s="20" t="s">
        <v>115</v>
      </c>
      <c r="C33" s="20">
        <v>2</v>
      </c>
      <c r="D33" s="45">
        <v>130</v>
      </c>
      <c r="E33" s="22">
        <f t="shared" si="1"/>
        <v>260</v>
      </c>
    </row>
    <row r="34" spans="1:5" x14ac:dyDescent="0.3">
      <c r="A34" s="20" t="s">
        <v>127</v>
      </c>
      <c r="B34" s="20" t="s">
        <v>115</v>
      </c>
      <c r="C34" s="20">
        <v>3</v>
      </c>
      <c r="D34" s="45">
        <v>130</v>
      </c>
      <c r="E34" s="22">
        <f t="shared" si="1"/>
        <v>390</v>
      </c>
    </row>
    <row r="35" spans="1:5" x14ac:dyDescent="0.3">
      <c r="A35" s="20" t="s">
        <v>228</v>
      </c>
      <c r="B35" s="20" t="s">
        <v>115</v>
      </c>
      <c r="C35" s="20">
        <v>10</v>
      </c>
      <c r="D35" s="45">
        <v>130</v>
      </c>
      <c r="E35" s="22">
        <f t="shared" si="1"/>
        <v>1300</v>
      </c>
    </row>
    <row r="36" spans="1:5" x14ac:dyDescent="0.3">
      <c r="A36" s="3" t="s">
        <v>45</v>
      </c>
      <c r="B36" s="35"/>
      <c r="C36" s="36"/>
      <c r="D36" s="36"/>
      <c r="E36" s="42">
        <f>SUM(E28:E35)</f>
        <v>9650</v>
      </c>
    </row>
    <row r="37" spans="1:5" x14ac:dyDescent="0.3">
      <c r="A37" s="19" t="s">
        <v>198</v>
      </c>
      <c r="B37" s="19"/>
      <c r="C37" s="132"/>
      <c r="D37" s="19"/>
      <c r="E37" s="1"/>
    </row>
    <row r="38" spans="1:5" x14ac:dyDescent="0.3">
      <c r="A38" s="20" t="s">
        <v>443</v>
      </c>
      <c r="B38" s="20" t="s">
        <v>48</v>
      </c>
      <c r="C38" s="20">
        <v>30</v>
      </c>
      <c r="D38" s="45">
        <v>110</v>
      </c>
      <c r="E38" s="22">
        <f>C38*D38</f>
        <v>3300</v>
      </c>
    </row>
    <row r="39" spans="1:5" x14ac:dyDescent="0.3">
      <c r="A39" s="20" t="s">
        <v>109</v>
      </c>
      <c r="B39" s="20" t="s">
        <v>156</v>
      </c>
      <c r="C39" s="20">
        <v>1</v>
      </c>
      <c r="D39" s="27">
        <v>1000</v>
      </c>
      <c r="E39" s="22">
        <f>C39*D39</f>
        <v>1000</v>
      </c>
    </row>
    <row r="40" spans="1:5" x14ac:dyDescent="0.3">
      <c r="A40" s="3" t="s">
        <v>51</v>
      </c>
      <c r="B40" s="35"/>
      <c r="C40" s="36"/>
      <c r="D40" s="36"/>
      <c r="E40" s="42">
        <f>SUM(E38:E39)</f>
        <v>4300</v>
      </c>
    </row>
    <row r="41" spans="1:5" x14ac:dyDescent="0.3">
      <c r="A41" s="41" t="s">
        <v>65</v>
      </c>
      <c r="B41" s="41"/>
      <c r="C41" s="41"/>
      <c r="D41" s="41"/>
      <c r="E41" s="42">
        <f>SUM(E26,E36,E40)</f>
        <v>23410.708333333336</v>
      </c>
    </row>
    <row r="44" spans="1:5" x14ac:dyDescent="0.3">
      <c r="A44" s="228" t="s">
        <v>53</v>
      </c>
      <c r="B44" s="229"/>
    </row>
    <row r="45" spans="1:5" x14ac:dyDescent="0.3">
      <c r="A45" s="19" t="s">
        <v>141</v>
      </c>
      <c r="B45" s="29">
        <f>E26</f>
        <v>9460.7083333333339</v>
      </c>
    </row>
    <row r="46" spans="1:5" x14ac:dyDescent="0.3">
      <c r="A46" s="19" t="s">
        <v>80</v>
      </c>
      <c r="B46" s="29">
        <f>E36</f>
        <v>9650</v>
      </c>
    </row>
    <row r="47" spans="1:5" x14ac:dyDescent="0.3">
      <c r="A47" s="19" t="s">
        <v>198</v>
      </c>
      <c r="B47" s="29">
        <f>E40</f>
        <v>4300</v>
      </c>
    </row>
    <row r="48" spans="1:5" x14ac:dyDescent="0.3">
      <c r="A48" s="41" t="s">
        <v>65</v>
      </c>
      <c r="B48" s="42">
        <f>SUM(B45:B47)</f>
        <v>23410.708333333336</v>
      </c>
    </row>
    <row r="51" spans="1:4" x14ac:dyDescent="0.3">
      <c r="A51" s="230" t="s">
        <v>501</v>
      </c>
      <c r="B51" s="230"/>
      <c r="C51" s="230"/>
      <c r="D51" s="230"/>
    </row>
    <row r="52" spans="1:4" x14ac:dyDescent="0.3">
      <c r="A52" t="s">
        <v>54</v>
      </c>
    </row>
    <row r="53" spans="1:4" ht="15.6" x14ac:dyDescent="0.3">
      <c r="A53" s="226" t="s">
        <v>55</v>
      </c>
      <c r="B53" s="226"/>
      <c r="C53" s="226"/>
      <c r="D53" s="226"/>
    </row>
    <row r="54" spans="1:4" ht="15.6" x14ac:dyDescent="0.3">
      <c r="A54" s="226" t="s">
        <v>56</v>
      </c>
      <c r="B54" s="226"/>
      <c r="C54" s="226"/>
      <c r="D54" s="226"/>
    </row>
    <row r="55" spans="1:4" ht="15.6" x14ac:dyDescent="0.3">
      <c r="A55" s="226" t="s">
        <v>57</v>
      </c>
      <c r="B55" s="226"/>
      <c r="C55" s="226"/>
      <c r="D55" s="226"/>
    </row>
    <row r="56" spans="1:4" ht="15.6" x14ac:dyDescent="0.3">
      <c r="A56" s="226" t="s">
        <v>58</v>
      </c>
      <c r="B56" s="226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44:B44"/>
    <mergeCell ref="A51:B51"/>
    <mergeCell ref="C51:D51"/>
    <mergeCell ref="A53:B53"/>
    <mergeCell ref="C53:D53"/>
    <mergeCell ref="A54:B54"/>
    <mergeCell ref="C54:D54"/>
    <mergeCell ref="A55:B55"/>
    <mergeCell ref="C55:D55"/>
    <mergeCell ref="A56:B5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295-2BCC-435A-A638-6F74E3824312}">
  <dimension ref="A1:E63"/>
  <sheetViews>
    <sheetView topLeftCell="A33" workbookViewId="0">
      <selection activeCell="D18" sqref="D18"/>
    </sheetView>
  </sheetViews>
  <sheetFormatPr defaultRowHeight="14.4" x14ac:dyDescent="0.3"/>
  <cols>
    <col min="1" max="1" width="35" customWidth="1"/>
    <col min="2" max="2" width="15.33203125" customWidth="1"/>
    <col min="3" max="3" width="13.33203125" bestFit="1" customWidth="1"/>
    <col min="4" max="4" width="13" customWidth="1"/>
    <col min="5" max="5" width="13.88671875" customWidth="1"/>
  </cols>
  <sheetData>
    <row r="1" spans="1:5" x14ac:dyDescent="0.3">
      <c r="A1" s="232"/>
      <c r="B1" s="233" t="s">
        <v>0</v>
      </c>
      <c r="C1" s="233"/>
      <c r="D1" s="233"/>
      <c r="E1" s="233"/>
    </row>
    <row r="2" spans="1:5" ht="25.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418</v>
      </c>
      <c r="B3" s="283"/>
      <c r="C3" s="241" t="s">
        <v>317</v>
      </c>
      <c r="D3" s="242"/>
      <c r="E3" s="243"/>
    </row>
    <row r="4" spans="1:5" ht="15.6" x14ac:dyDescent="0.3">
      <c r="A4" s="284" t="s">
        <v>279</v>
      </c>
      <c r="B4" s="284"/>
      <c r="C4" s="241" t="s">
        <v>419</v>
      </c>
      <c r="D4" s="242"/>
      <c r="E4" s="243"/>
    </row>
    <row r="5" spans="1:5" ht="15.6" x14ac:dyDescent="0.3">
      <c r="A5" s="238" t="s">
        <v>498</v>
      </c>
      <c r="B5" s="239"/>
      <c r="C5" s="241" t="s">
        <v>316</v>
      </c>
      <c r="D5" s="242"/>
      <c r="E5" s="243"/>
    </row>
    <row r="6" spans="1:5" ht="15.6" x14ac:dyDescent="0.3">
      <c r="A6" s="252" t="s">
        <v>563</v>
      </c>
      <c r="B6" s="277"/>
      <c r="C6" s="241" t="s">
        <v>420</v>
      </c>
      <c r="D6" s="242"/>
      <c r="E6" s="243"/>
    </row>
    <row r="7" spans="1:5" x14ac:dyDescent="0.3">
      <c r="A7" s="246" t="s">
        <v>562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19" t="s">
        <v>9</v>
      </c>
      <c r="C10" s="19" t="s">
        <v>10</v>
      </c>
      <c r="D10" s="19" t="s">
        <v>11</v>
      </c>
      <c r="E10" s="33" t="s">
        <v>12</v>
      </c>
    </row>
    <row r="11" spans="1:5" x14ac:dyDescent="0.3">
      <c r="A11" s="20" t="s">
        <v>78</v>
      </c>
      <c r="B11" s="20" t="s">
        <v>9</v>
      </c>
      <c r="C11" s="20">
        <v>0.5</v>
      </c>
      <c r="D11" s="22">
        <v>1700</v>
      </c>
      <c r="E11" s="22">
        <f>C11*D11</f>
        <v>850</v>
      </c>
    </row>
    <row r="12" spans="1:5" x14ac:dyDescent="0.3">
      <c r="A12" s="20" t="s">
        <v>185</v>
      </c>
      <c r="B12" s="20" t="s">
        <v>14</v>
      </c>
      <c r="C12" s="20">
        <v>1</v>
      </c>
      <c r="D12" s="22">
        <v>350</v>
      </c>
      <c r="E12" s="22">
        <f t="shared" ref="E12:E29" si="0">C12*D12</f>
        <v>350</v>
      </c>
    </row>
    <row r="13" spans="1:5" x14ac:dyDescent="0.3">
      <c r="A13" s="20" t="s">
        <v>422</v>
      </c>
      <c r="B13" s="20" t="s">
        <v>14</v>
      </c>
      <c r="C13" s="20">
        <v>0.4</v>
      </c>
      <c r="D13" s="22">
        <v>2150</v>
      </c>
      <c r="E13" s="22">
        <f t="shared" si="0"/>
        <v>860</v>
      </c>
    </row>
    <row r="14" spans="1:5" x14ac:dyDescent="0.3">
      <c r="A14" s="20" t="s">
        <v>67</v>
      </c>
      <c r="B14" s="20" t="s">
        <v>14</v>
      </c>
      <c r="C14" s="20">
        <v>5</v>
      </c>
      <c r="D14" s="22">
        <v>450</v>
      </c>
      <c r="E14" s="22">
        <f t="shared" si="0"/>
        <v>2250</v>
      </c>
    </row>
    <row r="15" spans="1:5" x14ac:dyDescent="0.3">
      <c r="A15" s="20" t="s">
        <v>423</v>
      </c>
      <c r="B15" s="20" t="s">
        <v>14</v>
      </c>
      <c r="C15" s="20">
        <v>0.25</v>
      </c>
      <c r="D15" s="22">
        <v>2665</v>
      </c>
      <c r="E15" s="22">
        <f t="shared" si="0"/>
        <v>666.25</v>
      </c>
    </row>
    <row r="16" spans="1:5" x14ac:dyDescent="0.3">
      <c r="A16" s="20" t="s">
        <v>424</v>
      </c>
      <c r="B16" s="20" t="s">
        <v>14</v>
      </c>
      <c r="C16" s="20">
        <v>0.5</v>
      </c>
      <c r="D16" s="22">
        <v>2395</v>
      </c>
      <c r="E16" s="22">
        <f t="shared" si="0"/>
        <v>1197.5</v>
      </c>
    </row>
    <row r="17" spans="1:5" x14ac:dyDescent="0.3">
      <c r="A17" s="20" t="s">
        <v>425</v>
      </c>
      <c r="B17" s="20" t="s">
        <v>14</v>
      </c>
      <c r="C17" s="20">
        <v>0.25</v>
      </c>
      <c r="D17" s="22">
        <v>1793</v>
      </c>
      <c r="E17" s="22">
        <f t="shared" si="0"/>
        <v>448.25</v>
      </c>
    </row>
    <row r="18" spans="1:5" x14ac:dyDescent="0.3">
      <c r="A18" s="20" t="s">
        <v>426</v>
      </c>
      <c r="B18" s="20" t="s">
        <v>188</v>
      </c>
      <c r="C18" s="28">
        <v>2</v>
      </c>
      <c r="D18" s="22">
        <v>175</v>
      </c>
      <c r="E18" s="22">
        <f t="shared" si="0"/>
        <v>350</v>
      </c>
    </row>
    <row r="19" spans="1:5" x14ac:dyDescent="0.3">
      <c r="A19" s="20" t="s">
        <v>427</v>
      </c>
      <c r="B19" s="20" t="s">
        <v>188</v>
      </c>
      <c r="C19" s="20">
        <v>0.08</v>
      </c>
      <c r="D19" s="22">
        <v>179.33</v>
      </c>
      <c r="E19" s="22">
        <f t="shared" si="0"/>
        <v>14.346400000000001</v>
      </c>
    </row>
    <row r="20" spans="1:5" x14ac:dyDescent="0.3">
      <c r="A20" s="20" t="s">
        <v>428</v>
      </c>
      <c r="B20" s="20" t="s">
        <v>188</v>
      </c>
      <c r="C20" s="20">
        <v>2</v>
      </c>
      <c r="D20" s="22">
        <v>27.73</v>
      </c>
      <c r="E20" s="22">
        <f t="shared" si="0"/>
        <v>55.46</v>
      </c>
    </row>
    <row r="21" spans="1:5" x14ac:dyDescent="0.3">
      <c r="A21" s="20" t="s">
        <v>429</v>
      </c>
      <c r="B21" s="20" t="s">
        <v>188</v>
      </c>
      <c r="C21" s="20">
        <v>0.8</v>
      </c>
      <c r="D21" s="22">
        <v>140</v>
      </c>
      <c r="E21" s="22">
        <f t="shared" si="0"/>
        <v>112</v>
      </c>
    </row>
    <row r="22" spans="1:5" x14ac:dyDescent="0.3">
      <c r="A22" s="20" t="s">
        <v>430</v>
      </c>
      <c r="B22" s="20" t="s">
        <v>188</v>
      </c>
      <c r="C22" s="20">
        <v>3</v>
      </c>
      <c r="D22" s="22">
        <v>34.69</v>
      </c>
      <c r="E22" s="22">
        <f t="shared" si="0"/>
        <v>104.07</v>
      </c>
    </row>
    <row r="23" spans="1:5" x14ac:dyDescent="0.3">
      <c r="A23" s="20" t="s">
        <v>431</v>
      </c>
      <c r="B23" s="20" t="s">
        <v>188</v>
      </c>
      <c r="C23" s="20">
        <v>1</v>
      </c>
      <c r="D23" s="22">
        <v>200</v>
      </c>
      <c r="E23" s="22">
        <f t="shared" si="0"/>
        <v>200</v>
      </c>
    </row>
    <row r="24" spans="1:5" x14ac:dyDescent="0.3">
      <c r="A24" s="20" t="s">
        <v>432</v>
      </c>
      <c r="B24" s="20" t="s">
        <v>188</v>
      </c>
      <c r="C24" s="20">
        <v>1.5</v>
      </c>
      <c r="D24" s="22">
        <v>57.56</v>
      </c>
      <c r="E24" s="22">
        <f t="shared" si="0"/>
        <v>86.34</v>
      </c>
    </row>
    <row r="25" spans="1:5" x14ac:dyDescent="0.3">
      <c r="A25" s="20" t="s">
        <v>433</v>
      </c>
      <c r="B25" s="20" t="s">
        <v>188</v>
      </c>
      <c r="C25" s="20">
        <v>3</v>
      </c>
      <c r="D25" s="22">
        <v>23.23</v>
      </c>
      <c r="E25" s="22">
        <f t="shared" si="0"/>
        <v>69.69</v>
      </c>
    </row>
    <row r="26" spans="1:5" x14ac:dyDescent="0.3">
      <c r="A26" s="20" t="s">
        <v>434</v>
      </c>
      <c r="B26" s="20" t="s">
        <v>188</v>
      </c>
      <c r="C26" s="20">
        <v>2</v>
      </c>
      <c r="D26" s="22">
        <v>62.2</v>
      </c>
      <c r="E26" s="22">
        <f t="shared" si="0"/>
        <v>124.4</v>
      </c>
    </row>
    <row r="27" spans="1:5" x14ac:dyDescent="0.3">
      <c r="A27" s="20" t="s">
        <v>435</v>
      </c>
      <c r="B27" s="20" t="s">
        <v>188</v>
      </c>
      <c r="C27" s="20">
        <v>4</v>
      </c>
      <c r="D27" s="22">
        <v>21</v>
      </c>
      <c r="E27" s="22">
        <f t="shared" si="0"/>
        <v>84</v>
      </c>
    </row>
    <row r="28" spans="1:5" x14ac:dyDescent="0.3">
      <c r="A28" s="20" t="s">
        <v>436</v>
      </c>
      <c r="B28" s="20" t="s">
        <v>188</v>
      </c>
      <c r="C28" s="20">
        <v>2</v>
      </c>
      <c r="D28" s="22">
        <v>7.2</v>
      </c>
      <c r="E28" s="22">
        <f t="shared" si="0"/>
        <v>14.4</v>
      </c>
    </row>
    <row r="29" spans="1:5" x14ac:dyDescent="0.3">
      <c r="A29" s="20" t="s">
        <v>437</v>
      </c>
      <c r="B29" s="20" t="s">
        <v>188</v>
      </c>
      <c r="C29" s="20">
        <v>2</v>
      </c>
      <c r="D29" s="22">
        <v>15.59</v>
      </c>
      <c r="E29" s="22">
        <f t="shared" si="0"/>
        <v>31.18</v>
      </c>
    </row>
    <row r="30" spans="1:5" x14ac:dyDescent="0.3">
      <c r="A30" s="3" t="s">
        <v>36</v>
      </c>
      <c r="B30" s="35"/>
      <c r="C30" s="36"/>
      <c r="D30" s="36"/>
      <c r="E30" s="42">
        <f>SUM(E11:E29)</f>
        <v>7867.8863999999994</v>
      </c>
    </row>
    <row r="31" spans="1:5" x14ac:dyDescent="0.3">
      <c r="A31" s="19" t="s">
        <v>80</v>
      </c>
      <c r="B31" s="19"/>
      <c r="C31" s="132"/>
      <c r="D31" s="19"/>
      <c r="E31" s="1"/>
    </row>
    <row r="32" spans="1:5" x14ac:dyDescent="0.3">
      <c r="A32" s="20" t="s">
        <v>438</v>
      </c>
      <c r="B32" s="20" t="s">
        <v>115</v>
      </c>
      <c r="C32" s="20">
        <v>3</v>
      </c>
      <c r="D32" s="45">
        <v>130</v>
      </c>
      <c r="E32" s="22">
        <f t="shared" ref="E32:E41" si="1">C32*D32</f>
        <v>390</v>
      </c>
    </row>
    <row r="33" spans="1:5" x14ac:dyDescent="0.3">
      <c r="A33" s="20" t="s">
        <v>81</v>
      </c>
      <c r="B33" s="20" t="s">
        <v>115</v>
      </c>
      <c r="C33" s="20">
        <v>1.5</v>
      </c>
      <c r="D33" s="45">
        <v>130</v>
      </c>
      <c r="E33" s="22">
        <f t="shared" si="1"/>
        <v>195</v>
      </c>
    </row>
    <row r="34" spans="1:5" x14ac:dyDescent="0.3">
      <c r="A34" s="20" t="s">
        <v>191</v>
      </c>
      <c r="B34" s="20" t="s">
        <v>115</v>
      </c>
      <c r="C34" s="20">
        <v>2</v>
      </c>
      <c r="D34" s="45">
        <v>130</v>
      </c>
      <c r="E34" s="22">
        <f t="shared" si="1"/>
        <v>260</v>
      </c>
    </row>
    <row r="35" spans="1:5" x14ac:dyDescent="0.3">
      <c r="A35" s="20" t="s">
        <v>439</v>
      </c>
      <c r="B35" s="20" t="s">
        <v>115</v>
      </c>
      <c r="C35" s="20">
        <v>4</v>
      </c>
      <c r="D35" s="45">
        <v>130</v>
      </c>
      <c r="E35" s="22">
        <f t="shared" si="1"/>
        <v>520</v>
      </c>
    </row>
    <row r="36" spans="1:5" x14ac:dyDescent="0.3">
      <c r="A36" s="20" t="s">
        <v>193</v>
      </c>
      <c r="B36" s="20" t="s">
        <v>48</v>
      </c>
      <c r="C36" s="20">
        <v>2.5</v>
      </c>
      <c r="D36" s="45">
        <v>110</v>
      </c>
      <c r="E36" s="22">
        <f t="shared" si="1"/>
        <v>275</v>
      </c>
    </row>
    <row r="37" spans="1:5" x14ac:dyDescent="0.3">
      <c r="A37" s="20" t="s">
        <v>440</v>
      </c>
      <c r="B37" s="20" t="s">
        <v>48</v>
      </c>
      <c r="C37" s="20">
        <v>10</v>
      </c>
      <c r="D37" s="45">
        <v>110</v>
      </c>
      <c r="E37" s="22">
        <f t="shared" si="1"/>
        <v>1100</v>
      </c>
    </row>
    <row r="38" spans="1:5" x14ac:dyDescent="0.3">
      <c r="A38" s="20" t="s">
        <v>195</v>
      </c>
      <c r="B38" s="20" t="s">
        <v>115</v>
      </c>
      <c r="C38" s="20">
        <v>2</v>
      </c>
      <c r="D38" s="45">
        <v>110</v>
      </c>
      <c r="E38" s="22">
        <f t="shared" si="1"/>
        <v>220</v>
      </c>
    </row>
    <row r="39" spans="1:5" x14ac:dyDescent="0.3">
      <c r="A39" s="20" t="s">
        <v>44</v>
      </c>
      <c r="B39" s="20" t="s">
        <v>48</v>
      </c>
      <c r="C39" s="20">
        <v>2</v>
      </c>
      <c r="D39" s="45">
        <v>110</v>
      </c>
      <c r="E39" s="22">
        <f t="shared" si="1"/>
        <v>220</v>
      </c>
    </row>
    <row r="40" spans="1:5" x14ac:dyDescent="0.3">
      <c r="A40" s="20" t="s">
        <v>441</v>
      </c>
      <c r="B40" s="20" t="s">
        <v>115</v>
      </c>
      <c r="C40" s="20">
        <v>3</v>
      </c>
      <c r="D40" s="45">
        <v>130</v>
      </c>
      <c r="E40" s="22">
        <f t="shared" si="1"/>
        <v>390</v>
      </c>
    </row>
    <row r="41" spans="1:5" x14ac:dyDescent="0.3">
      <c r="A41" s="20" t="s">
        <v>442</v>
      </c>
      <c r="B41" s="20" t="s">
        <v>115</v>
      </c>
      <c r="C41" s="20">
        <v>4.5</v>
      </c>
      <c r="D41" s="45">
        <v>130</v>
      </c>
      <c r="E41" s="22">
        <f t="shared" si="1"/>
        <v>585</v>
      </c>
    </row>
    <row r="42" spans="1:5" x14ac:dyDescent="0.3">
      <c r="A42" s="3" t="s">
        <v>45</v>
      </c>
      <c r="B42" s="35"/>
      <c r="C42" s="36"/>
      <c r="D42" s="36"/>
      <c r="E42" s="42">
        <f>SUM(E32:E41)</f>
        <v>4155</v>
      </c>
    </row>
    <row r="43" spans="1:5" x14ac:dyDescent="0.3">
      <c r="A43" s="19" t="s">
        <v>198</v>
      </c>
      <c r="B43" s="19"/>
      <c r="C43" s="132"/>
      <c r="D43" s="19"/>
      <c r="E43" s="1"/>
    </row>
    <row r="44" spans="1:5" x14ac:dyDescent="0.3">
      <c r="A44" s="20" t="s">
        <v>443</v>
      </c>
      <c r="B44" s="20" t="s">
        <v>48</v>
      </c>
      <c r="C44" s="20">
        <v>10</v>
      </c>
      <c r="D44" s="45">
        <v>110</v>
      </c>
      <c r="E44" s="22">
        <f t="shared" ref="E44:E46" si="2">C44*D44</f>
        <v>1100</v>
      </c>
    </row>
    <row r="45" spans="1:5" x14ac:dyDescent="0.3">
      <c r="A45" s="20" t="s">
        <v>134</v>
      </c>
      <c r="B45" s="20" t="s">
        <v>115</v>
      </c>
      <c r="C45" s="20">
        <v>10</v>
      </c>
      <c r="D45" s="27">
        <v>110</v>
      </c>
      <c r="E45" s="22">
        <f t="shared" si="2"/>
        <v>1100</v>
      </c>
    </row>
    <row r="46" spans="1:5" x14ac:dyDescent="0.3">
      <c r="A46" s="20" t="s">
        <v>109</v>
      </c>
      <c r="B46" s="20" t="s">
        <v>156</v>
      </c>
      <c r="C46" s="20">
        <v>1</v>
      </c>
      <c r="D46" s="27">
        <v>1000</v>
      </c>
      <c r="E46" s="22">
        <f t="shared" si="2"/>
        <v>1000</v>
      </c>
    </row>
    <row r="47" spans="1:5" x14ac:dyDescent="0.3">
      <c r="A47" s="3" t="s">
        <v>51</v>
      </c>
      <c r="B47" s="35"/>
      <c r="C47" s="36"/>
      <c r="D47" s="36"/>
      <c r="E47" s="42">
        <f>SUM(E44:E46)</f>
        <v>3200</v>
      </c>
    </row>
    <row r="48" spans="1:5" x14ac:dyDescent="0.3">
      <c r="A48" s="41" t="s">
        <v>65</v>
      </c>
      <c r="B48" s="41"/>
      <c r="C48" s="41"/>
      <c r="D48" s="41"/>
      <c r="E48" s="42">
        <f>SUM(E30,E42,E47)</f>
        <v>15222.886399999999</v>
      </c>
    </row>
    <row r="51" spans="1:4" x14ac:dyDescent="0.3">
      <c r="A51" s="228" t="s">
        <v>53</v>
      </c>
      <c r="B51" s="229"/>
    </row>
    <row r="52" spans="1:4" x14ac:dyDescent="0.3">
      <c r="A52" s="19" t="s">
        <v>141</v>
      </c>
      <c r="B52" s="29">
        <f>E30</f>
        <v>7867.8863999999994</v>
      </c>
    </row>
    <row r="53" spans="1:4" x14ac:dyDescent="0.3">
      <c r="A53" s="19" t="s">
        <v>80</v>
      </c>
      <c r="B53" s="29">
        <f>E42</f>
        <v>4155</v>
      </c>
    </row>
    <row r="54" spans="1:4" x14ac:dyDescent="0.3">
      <c r="A54" s="19" t="s">
        <v>198</v>
      </c>
      <c r="B54" s="29">
        <f>E47</f>
        <v>3200</v>
      </c>
    </row>
    <row r="55" spans="1:4" x14ac:dyDescent="0.3">
      <c r="A55" s="41" t="s">
        <v>65</v>
      </c>
      <c r="B55" s="42">
        <f>SUM(B52:B54)</f>
        <v>15222.886399999999</v>
      </c>
    </row>
    <row r="58" spans="1:4" ht="15.6" x14ac:dyDescent="0.3">
      <c r="A58" s="226" t="s">
        <v>452</v>
      </c>
      <c r="B58" s="226"/>
      <c r="C58" s="230"/>
      <c r="D58" s="230"/>
    </row>
    <row r="59" spans="1:4" x14ac:dyDescent="0.3">
      <c r="A59" t="s">
        <v>54</v>
      </c>
    </row>
    <row r="60" spans="1:4" ht="15.6" x14ac:dyDescent="0.3">
      <c r="A60" s="226" t="s">
        <v>55</v>
      </c>
      <c r="B60" s="226"/>
      <c r="C60" s="226"/>
      <c r="D60" s="226"/>
    </row>
    <row r="61" spans="1:4" ht="15.6" x14ac:dyDescent="0.3">
      <c r="A61" s="226" t="s">
        <v>56</v>
      </c>
      <c r="B61" s="226"/>
      <c r="C61" s="226"/>
      <c r="D61" s="226"/>
    </row>
    <row r="62" spans="1:4" ht="15.6" x14ac:dyDescent="0.3">
      <c r="A62" s="226" t="s">
        <v>57</v>
      </c>
      <c r="B62" s="226"/>
      <c r="C62" s="226"/>
      <c r="D62" s="226"/>
    </row>
    <row r="63" spans="1:4" ht="15.6" x14ac:dyDescent="0.3">
      <c r="A63" s="226" t="s">
        <v>58</v>
      </c>
      <c r="B63" s="226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1:B51"/>
    <mergeCell ref="A58:B58"/>
    <mergeCell ref="C58:D58"/>
    <mergeCell ref="A60:B60"/>
    <mergeCell ref="C60:D60"/>
    <mergeCell ref="A61:B61"/>
    <mergeCell ref="C61:D61"/>
    <mergeCell ref="A62:B62"/>
    <mergeCell ref="C62:D62"/>
    <mergeCell ref="A63:B63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1DE2-DB54-4A2C-8F72-C50A2F56D197}">
  <dimension ref="A1:E35"/>
  <sheetViews>
    <sheetView topLeftCell="A13" workbookViewId="0">
      <selection activeCell="K10" sqref="K10"/>
    </sheetView>
  </sheetViews>
  <sheetFormatPr defaultRowHeight="14.4" x14ac:dyDescent="0.3"/>
  <cols>
    <col min="1" max="1" width="39.33203125" bestFit="1" customWidth="1"/>
    <col min="2" max="2" width="13.3320312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8" customHeight="1" x14ac:dyDescent="0.3">
      <c r="A1" s="232"/>
      <c r="B1" s="233" t="s">
        <v>0</v>
      </c>
      <c r="C1" s="233"/>
      <c r="D1" s="233"/>
      <c r="E1" s="233"/>
    </row>
    <row r="2" spans="1:5" ht="21.75" customHeight="1" x14ac:dyDescent="0.3">
      <c r="A2" s="232"/>
      <c r="B2" s="233"/>
      <c r="C2" s="233"/>
      <c r="D2" s="233"/>
      <c r="E2" s="233"/>
    </row>
    <row r="3" spans="1:5" x14ac:dyDescent="0.3">
      <c r="A3" s="287" t="s">
        <v>293</v>
      </c>
      <c r="B3" s="288"/>
      <c r="C3" s="288"/>
      <c r="D3" s="288"/>
      <c r="E3" s="289"/>
    </row>
    <row r="4" spans="1:5" x14ac:dyDescent="0.3">
      <c r="A4" s="235" t="s">
        <v>59</v>
      </c>
      <c r="B4" s="236"/>
      <c r="C4" s="236"/>
      <c r="D4" s="236"/>
      <c r="E4" s="237"/>
    </row>
    <row r="5" spans="1:5" x14ac:dyDescent="0.3">
      <c r="A5" s="72" t="s">
        <v>267</v>
      </c>
      <c r="B5" s="62"/>
      <c r="C5" s="62"/>
      <c r="D5" s="62"/>
      <c r="E5" s="63"/>
    </row>
    <row r="6" spans="1:5" x14ac:dyDescent="0.3">
      <c r="A6" s="252" t="s">
        <v>564</v>
      </c>
      <c r="B6" s="236"/>
      <c r="C6" s="236"/>
      <c r="D6" s="236"/>
      <c r="E6" s="237"/>
    </row>
    <row r="7" spans="1:5" x14ac:dyDescent="0.3">
      <c r="A7" s="231" t="s">
        <v>140</v>
      </c>
      <c r="B7" s="231"/>
      <c r="C7" s="231"/>
      <c r="D7" s="231"/>
      <c r="E7" s="231"/>
    </row>
    <row r="8" spans="1:5" x14ac:dyDescent="0.3">
      <c r="A8" s="227" t="s">
        <v>7</v>
      </c>
      <c r="B8" s="227"/>
      <c r="C8" s="227"/>
      <c r="D8" s="227"/>
      <c r="E8" s="227"/>
    </row>
    <row r="9" spans="1:5" x14ac:dyDescent="0.3">
      <c r="A9" s="19" t="s">
        <v>141</v>
      </c>
      <c r="B9" s="19" t="s">
        <v>9</v>
      </c>
      <c r="C9" s="19" t="s">
        <v>232</v>
      </c>
      <c r="D9" s="19" t="s">
        <v>11</v>
      </c>
      <c r="E9" s="33" t="s">
        <v>233</v>
      </c>
    </row>
    <row r="10" spans="1:5" x14ac:dyDescent="0.3">
      <c r="A10" s="20" t="s">
        <v>294</v>
      </c>
      <c r="B10" s="20" t="s">
        <v>79</v>
      </c>
      <c r="C10" s="20">
        <v>30</v>
      </c>
      <c r="D10" s="22">
        <v>6</v>
      </c>
      <c r="E10" s="22">
        <f t="shared" ref="E10:E15" si="0">C10*D10</f>
        <v>180</v>
      </c>
    </row>
    <row r="11" spans="1:5" x14ac:dyDescent="0.3">
      <c r="A11" s="20" t="s">
        <v>295</v>
      </c>
      <c r="B11" s="20" t="s">
        <v>237</v>
      </c>
      <c r="C11" s="20">
        <v>4</v>
      </c>
      <c r="D11" s="22">
        <v>135</v>
      </c>
      <c r="E11" s="22">
        <f t="shared" si="0"/>
        <v>540</v>
      </c>
    </row>
    <row r="12" spans="1:5" x14ac:dyDescent="0.3">
      <c r="A12" s="153" t="s">
        <v>249</v>
      </c>
      <c r="B12" s="20" t="s">
        <v>237</v>
      </c>
      <c r="C12" s="34">
        <v>1.5</v>
      </c>
      <c r="D12" s="22">
        <v>5</v>
      </c>
      <c r="E12" s="22">
        <f t="shared" si="0"/>
        <v>7.5</v>
      </c>
    </row>
    <row r="13" spans="1:5" x14ac:dyDescent="0.3">
      <c r="A13" s="20" t="s">
        <v>247</v>
      </c>
      <c r="B13" s="20" t="s">
        <v>14</v>
      </c>
      <c r="C13" s="34">
        <v>6</v>
      </c>
      <c r="D13" s="22">
        <v>320</v>
      </c>
      <c r="E13" s="22">
        <f t="shared" si="0"/>
        <v>1920</v>
      </c>
    </row>
    <row r="14" spans="1:5" x14ac:dyDescent="0.3">
      <c r="A14" s="20" t="s">
        <v>296</v>
      </c>
      <c r="B14" s="20" t="s">
        <v>79</v>
      </c>
      <c r="C14" s="34">
        <v>900</v>
      </c>
      <c r="D14" s="22">
        <v>4</v>
      </c>
      <c r="E14" s="22">
        <f t="shared" si="0"/>
        <v>3600</v>
      </c>
    </row>
    <row r="15" spans="1:5" x14ac:dyDescent="0.3">
      <c r="A15" s="20" t="s">
        <v>297</v>
      </c>
      <c r="B15" s="20" t="s">
        <v>79</v>
      </c>
      <c r="C15" s="34">
        <v>2100</v>
      </c>
      <c r="D15" s="22">
        <v>1.5</v>
      </c>
      <c r="E15" s="22">
        <f t="shared" si="0"/>
        <v>3150</v>
      </c>
    </row>
    <row r="16" spans="1:5" x14ac:dyDescent="0.3">
      <c r="A16" s="3" t="s">
        <v>36</v>
      </c>
      <c r="B16" s="35"/>
      <c r="C16" s="36"/>
      <c r="D16" s="36"/>
      <c r="E16" s="4">
        <f>SUM(E10:E15)</f>
        <v>9397.5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38" t="s">
        <v>240</v>
      </c>
      <c r="B18" s="38" t="s">
        <v>50</v>
      </c>
      <c r="C18" s="39">
        <v>6</v>
      </c>
      <c r="D18" s="50">
        <v>100</v>
      </c>
      <c r="E18" s="50">
        <f>C18*D18</f>
        <v>600</v>
      </c>
    </row>
    <row r="19" spans="1:5" x14ac:dyDescent="0.3">
      <c r="A19" s="38" t="s">
        <v>298</v>
      </c>
      <c r="B19" s="38" t="s">
        <v>48</v>
      </c>
      <c r="C19" s="67">
        <v>33</v>
      </c>
      <c r="D19" s="50">
        <v>28</v>
      </c>
      <c r="E19" s="50">
        <f>C19*D19</f>
        <v>924</v>
      </c>
    </row>
    <row r="20" spans="1:5" x14ac:dyDescent="0.3">
      <c r="A20" s="3" t="s">
        <v>45</v>
      </c>
      <c r="B20" s="35"/>
      <c r="C20" s="36"/>
      <c r="D20" s="36"/>
      <c r="E20" s="4">
        <f>SUM(E18:E19)</f>
        <v>1524</v>
      </c>
    </row>
    <row r="21" spans="1:5" x14ac:dyDescent="0.3">
      <c r="A21" s="41" t="s">
        <v>65</v>
      </c>
      <c r="B21" s="41"/>
      <c r="C21" s="41"/>
      <c r="D21" s="41"/>
      <c r="E21" s="42">
        <f>SUM(E16,E20)</f>
        <v>10921.5</v>
      </c>
    </row>
    <row r="24" spans="1:5" x14ac:dyDescent="0.3">
      <c r="A24" s="228" t="s">
        <v>53</v>
      </c>
      <c r="B24" s="229"/>
    </row>
    <row r="25" spans="1:5" x14ac:dyDescent="0.3">
      <c r="A25" s="19" t="str">
        <f>A9</f>
        <v>1-Insumos</v>
      </c>
      <c r="B25" s="29">
        <f>E16</f>
        <v>9397.5</v>
      </c>
    </row>
    <row r="26" spans="1:5" x14ac:dyDescent="0.3">
      <c r="A26" s="26" t="str">
        <f>A17</f>
        <v>2-Serviços</v>
      </c>
      <c r="B26" s="29">
        <f>E20</f>
        <v>1524</v>
      </c>
    </row>
    <row r="27" spans="1:5" x14ac:dyDescent="0.3">
      <c r="A27" s="11" t="s">
        <v>65</v>
      </c>
      <c r="B27" s="42">
        <f>SUM(B25:B26)</f>
        <v>10921.5</v>
      </c>
    </row>
    <row r="30" spans="1:5" x14ac:dyDescent="0.3">
      <c r="A30" s="230" t="s">
        <v>501</v>
      </c>
      <c r="B30" s="230"/>
      <c r="C30" s="230"/>
      <c r="D30" s="230"/>
    </row>
    <row r="31" spans="1:5" x14ac:dyDescent="0.3">
      <c r="A31" t="s">
        <v>54</v>
      </c>
    </row>
    <row r="32" spans="1:5" ht="15.6" x14ac:dyDescent="0.3">
      <c r="A32" s="226" t="s">
        <v>55</v>
      </c>
      <c r="B32" s="226"/>
      <c r="C32" s="226"/>
      <c r="D32" s="226"/>
    </row>
    <row r="33" spans="1:4" ht="15.6" x14ac:dyDescent="0.3">
      <c r="A33" s="226" t="s">
        <v>57</v>
      </c>
      <c r="B33" s="226"/>
      <c r="C33" s="226"/>
      <c r="D33" s="226"/>
    </row>
    <row r="34" spans="1:4" ht="15.6" x14ac:dyDescent="0.3">
      <c r="A34" s="226" t="s">
        <v>407</v>
      </c>
      <c r="B34" s="226"/>
      <c r="C34" s="226"/>
      <c r="D34" s="226"/>
    </row>
    <row r="35" spans="1:4" ht="15.6" x14ac:dyDescent="0.3">
      <c r="A35" s="226" t="s">
        <v>58</v>
      </c>
      <c r="B35" s="226"/>
    </row>
  </sheetData>
  <mergeCells count="17">
    <mergeCell ref="C30:D30"/>
    <mergeCell ref="A32:B32"/>
    <mergeCell ref="C32:D32"/>
    <mergeCell ref="A35:B35"/>
    <mergeCell ref="A7:E7"/>
    <mergeCell ref="A33:B33"/>
    <mergeCell ref="C33:D33"/>
    <mergeCell ref="A34:B34"/>
    <mergeCell ref="C34:D34"/>
    <mergeCell ref="A8:E8"/>
    <mergeCell ref="A24:B24"/>
    <mergeCell ref="A30:B30"/>
    <mergeCell ref="A1:A2"/>
    <mergeCell ref="B1:E2"/>
    <mergeCell ref="A3:E3"/>
    <mergeCell ref="A4:E4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5947-4F16-4CCE-8117-AE8AE126EB2B}">
  <dimension ref="A1:E78"/>
  <sheetViews>
    <sheetView topLeftCell="A51" workbookViewId="0">
      <selection activeCell="D15" sqref="D15"/>
    </sheetView>
  </sheetViews>
  <sheetFormatPr defaultRowHeight="14.4" x14ac:dyDescent="0.3"/>
  <cols>
    <col min="1" max="1" width="30.88671875" customWidth="1"/>
    <col min="2" max="2" width="18.6640625" customWidth="1"/>
    <col min="3" max="3" width="15.44140625" customWidth="1"/>
    <col min="4" max="4" width="13" customWidth="1"/>
    <col min="5" max="5" width="14.44140625" customWidth="1"/>
  </cols>
  <sheetData>
    <row r="1" spans="1:5" x14ac:dyDescent="0.3">
      <c r="A1" s="232"/>
      <c r="B1" s="233" t="s">
        <v>0</v>
      </c>
      <c r="C1" s="233"/>
      <c r="D1" s="233"/>
      <c r="E1" s="233"/>
    </row>
    <row r="2" spans="1:5" ht="24.75" customHeight="1" x14ac:dyDescent="0.3">
      <c r="A2" s="232"/>
      <c r="B2" s="233"/>
      <c r="C2" s="233"/>
      <c r="D2" s="233"/>
      <c r="E2" s="233"/>
    </row>
    <row r="3" spans="1:5" x14ac:dyDescent="0.3">
      <c r="A3" s="234" t="s">
        <v>502</v>
      </c>
      <c r="B3" s="234"/>
      <c r="C3" s="235" t="s">
        <v>503</v>
      </c>
      <c r="D3" s="236"/>
      <c r="E3" s="237"/>
    </row>
    <row r="4" spans="1:5" x14ac:dyDescent="0.3">
      <c r="A4" s="238" t="s">
        <v>458</v>
      </c>
      <c r="B4" s="239"/>
      <c r="C4" s="235" t="s">
        <v>504</v>
      </c>
      <c r="D4" s="236"/>
      <c r="E4" s="237"/>
    </row>
    <row r="5" spans="1:5" ht="15.6" x14ac:dyDescent="0.3">
      <c r="A5" s="240" t="s">
        <v>498</v>
      </c>
      <c r="B5" s="240"/>
      <c r="C5" s="241" t="s">
        <v>505</v>
      </c>
      <c r="D5" s="242"/>
      <c r="E5" s="243"/>
    </row>
    <row r="6" spans="1:5" ht="15.6" x14ac:dyDescent="0.3">
      <c r="A6" s="244" t="s">
        <v>506</v>
      </c>
      <c r="B6" s="245"/>
      <c r="C6" s="241" t="s">
        <v>507</v>
      </c>
      <c r="D6" s="242"/>
      <c r="E6" s="243"/>
    </row>
    <row r="7" spans="1:5" x14ac:dyDescent="0.3">
      <c r="A7" s="246" t="s">
        <v>455</v>
      </c>
      <c r="B7" s="247"/>
      <c r="C7" s="247"/>
      <c r="D7" s="247"/>
      <c r="E7" s="248"/>
    </row>
    <row r="8" spans="1:5" x14ac:dyDescent="0.3">
      <c r="A8" s="231" t="s">
        <v>483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167</v>
      </c>
      <c r="B11" s="59" t="s">
        <v>14</v>
      </c>
      <c r="C11" s="60">
        <v>2</v>
      </c>
      <c r="D11" s="22">
        <v>352</v>
      </c>
      <c r="E11" s="22">
        <f t="shared" ref="E11:E15" si="0">C11*D11</f>
        <v>704</v>
      </c>
    </row>
    <row r="12" spans="1:5" x14ac:dyDescent="0.3">
      <c r="A12" s="20" t="s">
        <v>484</v>
      </c>
      <c r="B12" s="59" t="s">
        <v>14</v>
      </c>
      <c r="C12" s="60">
        <v>0.32</v>
      </c>
      <c r="D12" s="22">
        <v>2665.25</v>
      </c>
      <c r="E12" s="22">
        <f t="shared" si="0"/>
        <v>852.88</v>
      </c>
    </row>
    <row r="13" spans="1:5" x14ac:dyDescent="0.3">
      <c r="A13" s="20" t="s">
        <v>67</v>
      </c>
      <c r="B13" s="59" t="s">
        <v>14</v>
      </c>
      <c r="C13" s="60">
        <v>10</v>
      </c>
      <c r="D13" s="22">
        <v>450</v>
      </c>
      <c r="E13" s="22">
        <f t="shared" si="0"/>
        <v>4500</v>
      </c>
    </row>
    <row r="14" spans="1:5" x14ac:dyDescent="0.3">
      <c r="A14" s="20" t="s">
        <v>93</v>
      </c>
      <c r="B14" s="59" t="s">
        <v>14</v>
      </c>
      <c r="C14" s="60">
        <v>0.8</v>
      </c>
      <c r="D14" s="22">
        <v>2916.3333333333335</v>
      </c>
      <c r="E14" s="22">
        <f t="shared" si="0"/>
        <v>2333.0666666666671</v>
      </c>
    </row>
    <row r="15" spans="1:5" x14ac:dyDescent="0.3">
      <c r="A15" s="20" t="s">
        <v>94</v>
      </c>
      <c r="B15" s="59" t="s">
        <v>14</v>
      </c>
      <c r="C15" s="60">
        <v>1</v>
      </c>
      <c r="D15" s="22">
        <v>3150</v>
      </c>
      <c r="E15" s="22">
        <f t="shared" si="0"/>
        <v>3150</v>
      </c>
    </row>
    <row r="16" spans="1:5" x14ac:dyDescent="0.3">
      <c r="A16" s="3" t="s">
        <v>36</v>
      </c>
      <c r="B16" s="35"/>
      <c r="C16" s="36"/>
      <c r="D16" s="36"/>
      <c r="E16" s="42">
        <f>SUM(E11:E15)</f>
        <v>11539.946666666667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20" t="s">
        <v>161</v>
      </c>
      <c r="B18" s="134" t="s">
        <v>148</v>
      </c>
      <c r="C18" s="60">
        <v>3</v>
      </c>
      <c r="D18" s="45">
        <v>143</v>
      </c>
      <c r="E18" s="22">
        <f>C18*D18</f>
        <v>429</v>
      </c>
    </row>
    <row r="19" spans="1:5" x14ac:dyDescent="0.3">
      <c r="A19" s="20" t="s">
        <v>485</v>
      </c>
      <c r="B19" s="134" t="s">
        <v>148</v>
      </c>
      <c r="C19" s="60">
        <v>7</v>
      </c>
      <c r="D19" s="45">
        <v>143</v>
      </c>
      <c r="E19" s="22">
        <f t="shared" ref="E19:E20" si="1">C19*D19</f>
        <v>1001</v>
      </c>
    </row>
    <row r="20" spans="1:5" x14ac:dyDescent="0.3">
      <c r="A20" s="38" t="s">
        <v>96</v>
      </c>
      <c r="B20" s="134" t="s">
        <v>148</v>
      </c>
      <c r="C20" s="60">
        <v>8</v>
      </c>
      <c r="D20" s="45">
        <v>143</v>
      </c>
      <c r="E20" s="22">
        <f t="shared" si="1"/>
        <v>1144</v>
      </c>
    </row>
    <row r="21" spans="1:5" x14ac:dyDescent="0.3">
      <c r="A21" s="3" t="s">
        <v>45</v>
      </c>
      <c r="B21" s="35"/>
      <c r="C21" s="36"/>
      <c r="D21" s="36"/>
      <c r="E21" s="42">
        <f>SUM(E18:E20)</f>
        <v>2574</v>
      </c>
    </row>
    <row r="22" spans="1:5" x14ac:dyDescent="0.3">
      <c r="A22" s="26" t="s">
        <v>90</v>
      </c>
      <c r="B22" s="26"/>
      <c r="C22" s="37"/>
      <c r="D22" s="26"/>
      <c r="E22" s="5"/>
    </row>
    <row r="23" spans="1:5" x14ac:dyDescent="0.3">
      <c r="A23" s="20" t="s">
        <v>32</v>
      </c>
      <c r="B23" s="49" t="s">
        <v>508</v>
      </c>
      <c r="C23" s="166">
        <v>6</v>
      </c>
      <c r="D23" s="50">
        <v>7.24</v>
      </c>
      <c r="E23" s="22">
        <f t="shared" ref="E23:E38" si="2">C23*D23</f>
        <v>43.44</v>
      </c>
    </row>
    <row r="24" spans="1:5" x14ac:dyDescent="0.3">
      <c r="A24" s="20" t="s">
        <v>33</v>
      </c>
      <c r="B24" s="49" t="s">
        <v>508</v>
      </c>
      <c r="C24" s="166">
        <v>6</v>
      </c>
      <c r="D24" s="50">
        <v>84</v>
      </c>
      <c r="E24" s="22">
        <f t="shared" si="2"/>
        <v>504</v>
      </c>
    </row>
    <row r="25" spans="1:5" x14ac:dyDescent="0.3">
      <c r="A25" s="20" t="s">
        <v>34</v>
      </c>
      <c r="B25" s="49" t="s">
        <v>508</v>
      </c>
      <c r="C25" s="166">
        <v>9</v>
      </c>
      <c r="D25" s="50">
        <v>45.6</v>
      </c>
      <c r="E25" s="22">
        <f t="shared" si="2"/>
        <v>410.40000000000003</v>
      </c>
    </row>
    <row r="26" spans="1:5" x14ac:dyDescent="0.3">
      <c r="A26" s="20" t="s">
        <v>35</v>
      </c>
      <c r="B26" s="49" t="s">
        <v>508</v>
      </c>
      <c r="C26" s="166">
        <v>6</v>
      </c>
      <c r="D26" s="50">
        <v>15.65</v>
      </c>
      <c r="E26" s="22">
        <f t="shared" si="2"/>
        <v>93.9</v>
      </c>
    </row>
    <row r="27" spans="1:5" x14ac:dyDescent="0.3">
      <c r="A27" s="38" t="s">
        <v>16</v>
      </c>
      <c r="B27" s="49" t="s">
        <v>508</v>
      </c>
      <c r="C27" s="166">
        <v>9</v>
      </c>
      <c r="D27" s="50">
        <v>25.95</v>
      </c>
      <c r="E27" s="22">
        <f t="shared" si="2"/>
        <v>233.54999999999998</v>
      </c>
    </row>
    <row r="28" spans="1:5" x14ac:dyDescent="0.3">
      <c r="A28" s="38" t="s">
        <v>18</v>
      </c>
      <c r="B28" s="49" t="s">
        <v>508</v>
      </c>
      <c r="C28" s="166">
        <v>0.6</v>
      </c>
      <c r="D28" s="50">
        <v>220</v>
      </c>
      <c r="E28" s="22">
        <f t="shared" si="2"/>
        <v>132</v>
      </c>
    </row>
    <row r="29" spans="1:5" x14ac:dyDescent="0.3">
      <c r="A29" s="38" t="s">
        <v>19</v>
      </c>
      <c r="B29" s="49" t="s">
        <v>508</v>
      </c>
      <c r="C29" s="166">
        <v>6</v>
      </c>
      <c r="D29" s="50">
        <v>62.2</v>
      </c>
      <c r="E29" s="22">
        <f t="shared" si="2"/>
        <v>373.20000000000005</v>
      </c>
    </row>
    <row r="30" spans="1:5" x14ac:dyDescent="0.3">
      <c r="A30" s="38" t="s">
        <v>20</v>
      </c>
      <c r="B30" s="49" t="s">
        <v>508</v>
      </c>
      <c r="C30" s="166">
        <v>2</v>
      </c>
      <c r="D30" s="50">
        <v>96.5</v>
      </c>
      <c r="E30" s="22">
        <f t="shared" si="2"/>
        <v>193</v>
      </c>
    </row>
    <row r="31" spans="1:5" x14ac:dyDescent="0.3">
      <c r="A31" s="38" t="s">
        <v>29</v>
      </c>
      <c r="B31" s="49" t="s">
        <v>508</v>
      </c>
      <c r="C31" s="166">
        <v>1</v>
      </c>
      <c r="D31" s="50">
        <v>179.33333333333334</v>
      </c>
      <c r="E31" s="22">
        <f t="shared" si="2"/>
        <v>179.33333333333334</v>
      </c>
    </row>
    <row r="32" spans="1:5" x14ac:dyDescent="0.3">
      <c r="A32" s="169" t="s">
        <v>30</v>
      </c>
      <c r="B32" s="49" t="s">
        <v>508</v>
      </c>
      <c r="C32" s="166">
        <v>0.12</v>
      </c>
      <c r="D32" s="50">
        <v>420.83333333333331</v>
      </c>
      <c r="E32" s="22">
        <f t="shared" si="2"/>
        <v>50.499999999999993</v>
      </c>
    </row>
    <row r="33" spans="1:5" x14ac:dyDescent="0.3">
      <c r="A33" s="152" t="s">
        <v>21</v>
      </c>
      <c r="B33" s="49" t="s">
        <v>508</v>
      </c>
      <c r="C33" s="166">
        <v>0.8</v>
      </c>
      <c r="D33" s="50">
        <v>121.3</v>
      </c>
      <c r="E33" s="22">
        <f t="shared" si="2"/>
        <v>97.04</v>
      </c>
    </row>
    <row r="34" spans="1:5" x14ac:dyDescent="0.3">
      <c r="A34" s="152" t="s">
        <v>22</v>
      </c>
      <c r="B34" s="49" t="s">
        <v>508</v>
      </c>
      <c r="C34" s="166">
        <v>1.6</v>
      </c>
      <c r="D34" s="50">
        <v>90.174999999999997</v>
      </c>
      <c r="E34" s="22">
        <f t="shared" si="2"/>
        <v>144.28</v>
      </c>
    </row>
    <row r="35" spans="1:5" x14ac:dyDescent="0.3">
      <c r="A35" s="152" t="s">
        <v>22</v>
      </c>
      <c r="B35" s="49" t="s">
        <v>508</v>
      </c>
      <c r="C35" s="166">
        <v>1</v>
      </c>
      <c r="D35" s="50">
        <v>229.5</v>
      </c>
      <c r="E35" s="22">
        <f t="shared" si="2"/>
        <v>229.5</v>
      </c>
    </row>
    <row r="36" spans="1:5" x14ac:dyDescent="0.3">
      <c r="A36" s="152" t="s">
        <v>490</v>
      </c>
      <c r="B36" s="49" t="s">
        <v>486</v>
      </c>
      <c r="C36" s="166">
        <v>1.5</v>
      </c>
      <c r="D36" s="50">
        <v>24.25</v>
      </c>
      <c r="E36" s="22">
        <f t="shared" si="2"/>
        <v>36.375</v>
      </c>
    </row>
    <row r="37" spans="1:5" x14ac:dyDescent="0.3">
      <c r="A37" s="152" t="s">
        <v>491</v>
      </c>
      <c r="B37" s="49" t="s">
        <v>486</v>
      </c>
      <c r="C37" s="166">
        <v>1</v>
      </c>
      <c r="D37" s="50">
        <v>49</v>
      </c>
      <c r="E37" s="22">
        <f t="shared" si="2"/>
        <v>49</v>
      </c>
    </row>
    <row r="38" spans="1:5" x14ac:dyDescent="0.3">
      <c r="A38" s="152" t="s">
        <v>509</v>
      </c>
      <c r="B38" s="49" t="s">
        <v>508</v>
      </c>
      <c r="C38" s="166">
        <v>10</v>
      </c>
      <c r="D38" s="50">
        <v>170</v>
      </c>
      <c r="E38" s="22">
        <f t="shared" si="2"/>
        <v>1700</v>
      </c>
    </row>
    <row r="39" spans="1:5" x14ac:dyDescent="0.3">
      <c r="A39" s="3" t="s">
        <v>51</v>
      </c>
      <c r="B39" s="35"/>
      <c r="C39" s="36"/>
      <c r="D39" s="36"/>
      <c r="E39" s="42">
        <f>SUM(E23:E38)</f>
        <v>4469.5183333333334</v>
      </c>
    </row>
    <row r="40" spans="1:5" x14ac:dyDescent="0.3">
      <c r="A40" s="26" t="s">
        <v>95</v>
      </c>
      <c r="B40" s="52"/>
      <c r="C40" s="53"/>
      <c r="D40" s="37"/>
      <c r="E40" s="5"/>
    </row>
    <row r="41" spans="1:5" x14ac:dyDescent="0.3">
      <c r="A41" s="38" t="s">
        <v>510</v>
      </c>
      <c r="B41" s="49" t="s">
        <v>148</v>
      </c>
      <c r="C41" s="61">
        <v>14</v>
      </c>
      <c r="D41" s="170">
        <v>143</v>
      </c>
      <c r="E41" s="22">
        <f t="shared" ref="E41:E51" si="3">C41*D41</f>
        <v>2002</v>
      </c>
    </row>
    <row r="42" spans="1:5" x14ac:dyDescent="0.3">
      <c r="A42" s="38" t="s">
        <v>493</v>
      </c>
      <c r="B42" s="49" t="s">
        <v>148</v>
      </c>
      <c r="C42" s="61">
        <v>8</v>
      </c>
      <c r="D42" s="170">
        <v>143</v>
      </c>
      <c r="E42" s="22">
        <f t="shared" si="3"/>
        <v>1144</v>
      </c>
    </row>
    <row r="43" spans="1:5" x14ac:dyDescent="0.3">
      <c r="A43" s="167" t="s">
        <v>492</v>
      </c>
      <c r="B43" s="49" t="s">
        <v>148</v>
      </c>
      <c r="C43" s="61">
        <v>8</v>
      </c>
      <c r="D43" s="170">
        <v>143</v>
      </c>
      <c r="E43" s="22">
        <f t="shared" si="3"/>
        <v>1144</v>
      </c>
    </row>
    <row r="44" spans="1:5" x14ac:dyDescent="0.3">
      <c r="A44" s="38" t="s">
        <v>511</v>
      </c>
      <c r="B44" s="49" t="s">
        <v>63</v>
      </c>
      <c r="C44" s="61">
        <v>20</v>
      </c>
      <c r="D44" s="170">
        <v>120</v>
      </c>
      <c r="E44" s="22">
        <f t="shared" si="3"/>
        <v>2400</v>
      </c>
    </row>
    <row r="45" spans="1:5" x14ac:dyDescent="0.3">
      <c r="A45" s="38" t="s">
        <v>494</v>
      </c>
      <c r="B45" s="49" t="s">
        <v>63</v>
      </c>
      <c r="C45" s="61">
        <v>10</v>
      </c>
      <c r="D45" s="170">
        <v>120</v>
      </c>
      <c r="E45" s="22">
        <f t="shared" si="3"/>
        <v>1200</v>
      </c>
    </row>
    <row r="46" spans="1:5" x14ac:dyDescent="0.3">
      <c r="A46" s="38" t="s">
        <v>495</v>
      </c>
      <c r="B46" s="49" t="s">
        <v>63</v>
      </c>
      <c r="C46" s="61">
        <v>10</v>
      </c>
      <c r="D46" s="170">
        <v>120</v>
      </c>
      <c r="E46" s="22">
        <f t="shared" si="3"/>
        <v>1200</v>
      </c>
    </row>
    <row r="47" spans="1:5" x14ac:dyDescent="0.3">
      <c r="A47" s="38" t="s">
        <v>512</v>
      </c>
      <c r="B47" s="49" t="s">
        <v>63</v>
      </c>
      <c r="C47" s="61">
        <v>10</v>
      </c>
      <c r="D47" s="170">
        <v>120</v>
      </c>
      <c r="E47" s="22">
        <f t="shared" si="3"/>
        <v>1200</v>
      </c>
    </row>
    <row r="48" spans="1:5" x14ac:dyDescent="0.3">
      <c r="A48" s="38" t="s">
        <v>44</v>
      </c>
      <c r="B48" s="49" t="s">
        <v>63</v>
      </c>
      <c r="C48" s="61">
        <v>15</v>
      </c>
      <c r="D48" s="170">
        <v>120</v>
      </c>
      <c r="E48" s="22">
        <f t="shared" si="3"/>
        <v>1800</v>
      </c>
    </row>
    <row r="49" spans="1:5" x14ac:dyDescent="0.3">
      <c r="A49" s="38" t="s">
        <v>172</v>
      </c>
      <c r="B49" s="49" t="s">
        <v>148</v>
      </c>
      <c r="C49" s="61">
        <v>8</v>
      </c>
      <c r="D49" s="45">
        <v>143</v>
      </c>
      <c r="E49" s="22">
        <f t="shared" si="3"/>
        <v>1144</v>
      </c>
    </row>
    <row r="50" spans="1:5" x14ac:dyDescent="0.3">
      <c r="A50" s="38" t="s">
        <v>513</v>
      </c>
      <c r="B50" s="49" t="s">
        <v>63</v>
      </c>
      <c r="C50" s="61">
        <v>5</v>
      </c>
      <c r="D50" s="170">
        <v>120</v>
      </c>
      <c r="E50" s="22">
        <f t="shared" si="3"/>
        <v>600</v>
      </c>
    </row>
    <row r="51" spans="1:5" x14ac:dyDescent="0.3">
      <c r="A51" s="38" t="s">
        <v>514</v>
      </c>
      <c r="B51" s="49" t="s">
        <v>50</v>
      </c>
      <c r="C51" s="61">
        <v>1</v>
      </c>
      <c r="D51" s="171">
        <v>2500</v>
      </c>
      <c r="E51" s="22">
        <f t="shared" si="3"/>
        <v>2500</v>
      </c>
    </row>
    <row r="52" spans="1:5" x14ac:dyDescent="0.3">
      <c r="A52" s="54" t="s">
        <v>103</v>
      </c>
      <c r="B52" s="55"/>
      <c r="C52" s="56"/>
      <c r="D52" s="57"/>
      <c r="E52" s="42">
        <f>SUM(E41:E51)</f>
        <v>16334</v>
      </c>
    </row>
    <row r="53" spans="1:5" x14ac:dyDescent="0.3">
      <c r="A53" s="19" t="s">
        <v>104</v>
      </c>
      <c r="B53" s="19"/>
      <c r="C53" s="19"/>
      <c r="D53" s="19"/>
      <c r="E53" s="29"/>
    </row>
    <row r="54" spans="1:5" x14ac:dyDescent="0.3">
      <c r="A54" s="20" t="s">
        <v>515</v>
      </c>
      <c r="B54" s="20" t="s">
        <v>516</v>
      </c>
      <c r="C54" s="49">
        <v>7200</v>
      </c>
      <c r="D54" s="22">
        <v>7</v>
      </c>
      <c r="E54" s="22">
        <f t="shared" ref="E54:E60" si="4">C54*D54</f>
        <v>50400</v>
      </c>
    </row>
    <row r="55" spans="1:5" x14ac:dyDescent="0.3">
      <c r="A55" s="20" t="s">
        <v>132</v>
      </c>
      <c r="B55" s="20" t="s">
        <v>48</v>
      </c>
      <c r="C55" s="49">
        <v>20</v>
      </c>
      <c r="D55" s="22">
        <v>120</v>
      </c>
      <c r="E55" s="22">
        <f t="shared" si="4"/>
        <v>2400</v>
      </c>
    </row>
    <row r="56" spans="1:5" x14ac:dyDescent="0.3">
      <c r="A56" s="20" t="s">
        <v>109</v>
      </c>
      <c r="B56" s="20" t="s">
        <v>48</v>
      </c>
      <c r="C56" s="49">
        <v>1</v>
      </c>
      <c r="D56" s="22">
        <v>1600</v>
      </c>
      <c r="E56" s="22">
        <f t="shared" si="4"/>
        <v>1600</v>
      </c>
    </row>
    <row r="57" spans="1:5" x14ac:dyDescent="0.3">
      <c r="A57" s="20" t="s">
        <v>176</v>
      </c>
      <c r="B57" s="20" t="s">
        <v>48</v>
      </c>
      <c r="C57" s="49">
        <v>10</v>
      </c>
      <c r="D57" s="22">
        <v>120</v>
      </c>
      <c r="E57" s="22">
        <f t="shared" si="4"/>
        <v>1200</v>
      </c>
    </row>
    <row r="58" spans="1:5" x14ac:dyDescent="0.3">
      <c r="A58" s="20" t="s">
        <v>517</v>
      </c>
      <c r="B58" s="20" t="s">
        <v>48</v>
      </c>
      <c r="C58" s="49">
        <v>10</v>
      </c>
      <c r="D58" s="22">
        <v>120</v>
      </c>
      <c r="E58" s="22">
        <f t="shared" si="4"/>
        <v>1200</v>
      </c>
    </row>
    <row r="59" spans="1:5" x14ac:dyDescent="0.3">
      <c r="A59" s="20" t="s">
        <v>134</v>
      </c>
      <c r="B59" s="20" t="s">
        <v>48</v>
      </c>
      <c r="C59" s="49">
        <v>5</v>
      </c>
      <c r="D59" s="22">
        <v>120</v>
      </c>
      <c r="E59" s="22">
        <f t="shared" si="4"/>
        <v>600</v>
      </c>
    </row>
    <row r="60" spans="1:5" x14ac:dyDescent="0.3">
      <c r="A60" s="20" t="s">
        <v>135</v>
      </c>
      <c r="B60" s="20" t="s">
        <v>148</v>
      </c>
      <c r="C60" s="49">
        <v>3</v>
      </c>
      <c r="D60" s="22">
        <v>143</v>
      </c>
      <c r="E60" s="22">
        <f t="shared" si="4"/>
        <v>429</v>
      </c>
    </row>
    <row r="61" spans="1:5" x14ac:dyDescent="0.3">
      <c r="A61" s="3" t="s">
        <v>111</v>
      </c>
      <c r="B61" s="3"/>
      <c r="C61" s="3"/>
      <c r="D61" s="3"/>
      <c r="E61" s="42">
        <f>SUM(E54:E60)</f>
        <v>57829</v>
      </c>
    </row>
    <row r="62" spans="1:5" x14ac:dyDescent="0.3">
      <c r="A62" s="41" t="s">
        <v>52</v>
      </c>
      <c r="B62" s="41"/>
      <c r="C62" s="41"/>
      <c r="D62" s="41"/>
      <c r="E62" s="42">
        <f>SUM(E16,E21,E39,E52,E61)</f>
        <v>92746.464999999997</v>
      </c>
    </row>
    <row r="65" spans="1:4" x14ac:dyDescent="0.3">
      <c r="A65" s="228" t="s">
        <v>53</v>
      </c>
      <c r="B65" s="229"/>
    </row>
    <row r="66" spans="1:4" x14ac:dyDescent="0.3">
      <c r="A66" s="19" t="s">
        <v>141</v>
      </c>
      <c r="B66" s="71">
        <f>E16</f>
        <v>11539.946666666667</v>
      </c>
    </row>
    <row r="67" spans="1:4" x14ac:dyDescent="0.3">
      <c r="A67" s="26" t="s">
        <v>80</v>
      </c>
      <c r="B67" s="29">
        <f>E21</f>
        <v>2574</v>
      </c>
    </row>
    <row r="68" spans="1:4" x14ac:dyDescent="0.3">
      <c r="A68" s="26" t="s">
        <v>90</v>
      </c>
      <c r="B68" s="29">
        <f>E39</f>
        <v>4469.5183333333334</v>
      </c>
    </row>
    <row r="69" spans="1:4" x14ac:dyDescent="0.3">
      <c r="A69" s="26" t="s">
        <v>95</v>
      </c>
      <c r="B69" s="29">
        <f>E52</f>
        <v>16334</v>
      </c>
    </row>
    <row r="70" spans="1:4" x14ac:dyDescent="0.3">
      <c r="A70" s="26" t="s">
        <v>104</v>
      </c>
      <c r="B70" s="29">
        <f>E61</f>
        <v>57829</v>
      </c>
    </row>
    <row r="71" spans="1:4" x14ac:dyDescent="0.3">
      <c r="A71" s="11" t="s">
        <v>52</v>
      </c>
      <c r="B71" s="42">
        <f>SUM(B66:B70)</f>
        <v>92746.464999999997</v>
      </c>
    </row>
    <row r="74" spans="1:4" x14ac:dyDescent="0.3">
      <c r="A74" s="230" t="s">
        <v>501</v>
      </c>
      <c r="B74" s="230"/>
      <c r="C74" s="230"/>
      <c r="D74" s="230"/>
    </row>
    <row r="75" spans="1:4" x14ac:dyDescent="0.3">
      <c r="A75" t="s">
        <v>54</v>
      </c>
    </row>
    <row r="76" spans="1:4" ht="15.6" x14ac:dyDescent="0.3">
      <c r="A76" s="226" t="s">
        <v>55</v>
      </c>
      <c r="B76" s="226"/>
      <c r="C76" s="226"/>
      <c r="D76" s="226"/>
    </row>
    <row r="77" spans="1:4" ht="15.6" x14ac:dyDescent="0.3">
      <c r="A77" s="226" t="s">
        <v>57</v>
      </c>
      <c r="B77" s="226"/>
      <c r="C77" s="226"/>
      <c r="D77" s="226"/>
    </row>
    <row r="78" spans="1:4" ht="15.6" x14ac:dyDescent="0.3">
      <c r="A78" s="226" t="s">
        <v>407</v>
      </c>
      <c r="B78" s="226"/>
      <c r="C78" s="226"/>
      <c r="D78" s="226"/>
    </row>
  </sheetData>
  <mergeCells count="22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7:B77"/>
    <mergeCell ref="C77:D77"/>
    <mergeCell ref="A78:B78"/>
    <mergeCell ref="C78:D78"/>
    <mergeCell ref="A9:E9"/>
    <mergeCell ref="A65:B65"/>
    <mergeCell ref="A74:B74"/>
    <mergeCell ref="C74:D74"/>
    <mergeCell ref="A76:B76"/>
    <mergeCell ref="C76:D7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FCB4-1BB2-422B-959A-58BFE0D13A4A}">
  <dimension ref="A1:E35"/>
  <sheetViews>
    <sheetView topLeftCell="A13" workbookViewId="0">
      <selection activeCell="E22" sqref="E22"/>
    </sheetView>
  </sheetViews>
  <sheetFormatPr defaultRowHeight="14.4" x14ac:dyDescent="0.3"/>
  <cols>
    <col min="1" max="1" width="27.5546875" customWidth="1"/>
    <col min="2" max="2" width="10.5546875" bestFit="1" customWidth="1"/>
    <col min="3" max="3" width="18.88671875" bestFit="1" customWidth="1"/>
    <col min="4" max="4" width="13.44140625" bestFit="1" customWidth="1"/>
    <col min="5" max="5" width="15.1093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5.5" customHeight="1" x14ac:dyDescent="0.3">
      <c r="A2" s="232"/>
      <c r="B2" s="233"/>
      <c r="C2" s="233"/>
      <c r="D2" s="233"/>
      <c r="E2" s="233"/>
    </row>
    <row r="3" spans="1:5" x14ac:dyDescent="0.3">
      <c r="A3" s="287" t="s">
        <v>243</v>
      </c>
      <c r="B3" s="288"/>
      <c r="C3" s="288"/>
      <c r="D3" s="288"/>
      <c r="E3" s="289"/>
    </row>
    <row r="4" spans="1:5" x14ac:dyDescent="0.3">
      <c r="A4" s="235" t="s">
        <v>565</v>
      </c>
      <c r="B4" s="236"/>
      <c r="C4" s="236"/>
      <c r="D4" s="236"/>
      <c r="E4" s="237"/>
    </row>
    <row r="5" spans="1:5" x14ac:dyDescent="0.3">
      <c r="A5" s="252" t="s">
        <v>299</v>
      </c>
      <c r="B5" s="236"/>
      <c r="C5" s="236"/>
      <c r="D5" s="236"/>
      <c r="E5" s="237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566</v>
      </c>
      <c r="B7" s="62"/>
      <c r="C7" s="62"/>
      <c r="D7" s="62"/>
      <c r="E7" s="63"/>
    </row>
    <row r="8" spans="1:5" x14ac:dyDescent="0.3">
      <c r="A8" s="252" t="s">
        <v>564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0.5</v>
      </c>
      <c r="D12" s="22">
        <v>350</v>
      </c>
      <c r="E12" s="22">
        <f>C12*D12</f>
        <v>175</v>
      </c>
    </row>
    <row r="13" spans="1:5" x14ac:dyDescent="0.3">
      <c r="A13" s="20" t="s">
        <v>242</v>
      </c>
      <c r="B13" s="20" t="s">
        <v>14</v>
      </c>
      <c r="C13" s="20">
        <v>0.1</v>
      </c>
      <c r="D13" s="22">
        <v>2350</v>
      </c>
      <c r="E13" s="22">
        <f>C13*D13</f>
        <v>235</v>
      </c>
    </row>
    <row r="14" spans="1:5" x14ac:dyDescent="0.3">
      <c r="A14" s="20" t="s">
        <v>235</v>
      </c>
      <c r="B14" s="20" t="s">
        <v>79</v>
      </c>
      <c r="C14" s="34">
        <v>60</v>
      </c>
      <c r="D14" s="22">
        <v>4</v>
      </c>
      <c r="E14" s="22">
        <f>C14*D14</f>
        <v>240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4</v>
      </c>
      <c r="E16" s="22">
        <f>C16*D16</f>
        <v>8</v>
      </c>
    </row>
    <row r="17" spans="1:5" x14ac:dyDescent="0.3">
      <c r="A17" s="3" t="s">
        <v>36</v>
      </c>
      <c r="B17" s="35"/>
      <c r="C17" s="36"/>
      <c r="D17" s="36"/>
      <c r="E17" s="4">
        <f>SUM(E12:E16)</f>
        <v>664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60</v>
      </c>
      <c r="E20" s="50">
        <f>C20*D20</f>
        <v>60</v>
      </c>
    </row>
    <row r="21" spans="1:5" x14ac:dyDescent="0.3">
      <c r="A21" s="3" t="s">
        <v>51</v>
      </c>
      <c r="B21" s="35"/>
      <c r="C21" s="36"/>
      <c r="D21" s="36"/>
      <c r="E21" s="4">
        <f>SUM(E19:E20)</f>
        <v>80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744</v>
      </c>
    </row>
    <row r="25" spans="1:5" x14ac:dyDescent="0.3">
      <c r="A25" s="228" t="s">
        <v>53</v>
      </c>
      <c r="B25" s="229"/>
    </row>
    <row r="26" spans="1:5" x14ac:dyDescent="0.3">
      <c r="A26" s="19" t="str">
        <f>A11</f>
        <v>1-Insumos</v>
      </c>
      <c r="B26" s="29">
        <f>E17</f>
        <v>664</v>
      </c>
    </row>
    <row r="27" spans="1:5" x14ac:dyDescent="0.3">
      <c r="A27" s="26" t="str">
        <f>A18</f>
        <v>2-Serviços</v>
      </c>
      <c r="B27" s="29">
        <f>E21</f>
        <v>80</v>
      </c>
    </row>
    <row r="28" spans="1:5" x14ac:dyDescent="0.3">
      <c r="A28" s="11" t="s">
        <v>65</v>
      </c>
      <c r="B28" s="42">
        <f>SUM(B26:B27)</f>
        <v>744</v>
      </c>
    </row>
    <row r="31" spans="1:5" x14ac:dyDescent="0.3">
      <c r="A31" s="230" t="s">
        <v>501</v>
      </c>
      <c r="B31" s="230"/>
      <c r="C31" s="230"/>
      <c r="D31" s="230"/>
    </row>
    <row r="32" spans="1:5" x14ac:dyDescent="0.3">
      <c r="A32" t="s">
        <v>54</v>
      </c>
    </row>
    <row r="33" spans="1:4" ht="15.6" x14ac:dyDescent="0.3">
      <c r="A33" s="226" t="s">
        <v>55</v>
      </c>
      <c r="B33" s="226"/>
      <c r="C33" s="226"/>
      <c r="D33" s="226"/>
    </row>
    <row r="34" spans="1:4" ht="15.6" x14ac:dyDescent="0.3">
      <c r="A34" s="226" t="s">
        <v>57</v>
      </c>
      <c r="B34" s="226"/>
      <c r="C34" s="226"/>
      <c r="D34" s="226"/>
    </row>
    <row r="35" spans="1:4" ht="15.6" x14ac:dyDescent="0.3">
      <c r="A35" s="226" t="s">
        <v>407</v>
      </c>
      <c r="B35" s="226"/>
      <c r="C35" s="226"/>
      <c r="D35" s="226"/>
    </row>
  </sheetData>
  <mergeCells count="17">
    <mergeCell ref="A8:E8"/>
    <mergeCell ref="A9:E9"/>
    <mergeCell ref="A10:E10"/>
    <mergeCell ref="A25:B25"/>
    <mergeCell ref="A1:A2"/>
    <mergeCell ref="B1:E2"/>
    <mergeCell ref="A3:E3"/>
    <mergeCell ref="A4:E4"/>
    <mergeCell ref="A5:E5"/>
    <mergeCell ref="A34:B34"/>
    <mergeCell ref="C34:D34"/>
    <mergeCell ref="A35:B35"/>
    <mergeCell ref="C35:D35"/>
    <mergeCell ref="A31:B31"/>
    <mergeCell ref="C31:D31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F300-A109-471D-AD26-FFDD6485369E}">
  <dimension ref="A1:E35"/>
  <sheetViews>
    <sheetView workbookViewId="0">
      <selection activeCell="C6" sqref="C6"/>
    </sheetView>
  </sheetViews>
  <sheetFormatPr defaultRowHeight="14.4" x14ac:dyDescent="0.3"/>
  <cols>
    <col min="1" max="1" width="34.5546875" customWidth="1"/>
    <col min="2" max="2" width="13" customWidth="1"/>
    <col min="3" max="3" width="19" customWidth="1"/>
    <col min="4" max="4" width="13.44140625" bestFit="1" customWidth="1"/>
    <col min="5" max="5" width="12.88671875" bestFit="1" customWidth="1"/>
  </cols>
  <sheetData>
    <row r="1" spans="1:5" x14ac:dyDescent="0.3">
      <c r="A1" s="232"/>
      <c r="B1" s="233" t="s">
        <v>0</v>
      </c>
      <c r="C1" s="233"/>
      <c r="D1" s="233"/>
      <c r="E1" s="233"/>
    </row>
    <row r="2" spans="1:5" ht="29.25" customHeight="1" x14ac:dyDescent="0.3">
      <c r="A2" s="232"/>
      <c r="B2" s="233"/>
      <c r="C2" s="233"/>
      <c r="D2" s="233"/>
      <c r="E2" s="233"/>
    </row>
    <row r="3" spans="1:5" x14ac:dyDescent="0.3">
      <c r="A3" s="287" t="s">
        <v>243</v>
      </c>
      <c r="B3" s="288"/>
      <c r="C3" s="288"/>
      <c r="D3" s="288"/>
      <c r="E3" s="289"/>
    </row>
    <row r="4" spans="1:5" x14ac:dyDescent="0.3">
      <c r="A4" s="235" t="s">
        <v>241</v>
      </c>
      <c r="B4" s="236"/>
      <c r="C4" s="236"/>
      <c r="D4" s="236"/>
      <c r="E4" s="237"/>
    </row>
    <row r="5" spans="1:5" x14ac:dyDescent="0.3">
      <c r="A5" s="235" t="s">
        <v>299</v>
      </c>
      <c r="B5" s="236"/>
      <c r="C5" s="236"/>
      <c r="D5" s="236"/>
      <c r="E5" s="237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566</v>
      </c>
      <c r="B7" s="62"/>
      <c r="C7" s="62"/>
      <c r="D7" s="62"/>
      <c r="E7" s="63"/>
    </row>
    <row r="8" spans="1:5" x14ac:dyDescent="0.3">
      <c r="A8" s="252" t="s">
        <v>564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1</v>
      </c>
      <c r="D12" s="22">
        <v>350</v>
      </c>
      <c r="E12" s="22">
        <f>C12*D12</f>
        <v>350</v>
      </c>
    </row>
    <row r="13" spans="1:5" x14ac:dyDescent="0.3">
      <c r="A13" s="20" t="s">
        <v>242</v>
      </c>
      <c r="B13" s="20" t="s">
        <v>14</v>
      </c>
      <c r="C13" s="20">
        <v>0.16</v>
      </c>
      <c r="D13" s="22">
        <v>2450</v>
      </c>
      <c r="E13" s="22">
        <f>C13*D13</f>
        <v>392</v>
      </c>
    </row>
    <row r="14" spans="1:5" x14ac:dyDescent="0.3">
      <c r="A14" s="20" t="s">
        <v>235</v>
      </c>
      <c r="B14" s="20" t="s">
        <v>79</v>
      </c>
      <c r="C14" s="34">
        <v>90</v>
      </c>
      <c r="D14" s="22">
        <v>4</v>
      </c>
      <c r="E14" s="22">
        <f>C14*D14</f>
        <v>360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4</v>
      </c>
      <c r="E16" s="22">
        <f>C16*D16</f>
        <v>8</v>
      </c>
    </row>
    <row r="17" spans="1:5" x14ac:dyDescent="0.3">
      <c r="A17" s="3" t="s">
        <v>36</v>
      </c>
      <c r="B17" s="35"/>
      <c r="C17" s="36"/>
      <c r="D17" s="36"/>
      <c r="E17" s="4">
        <f>SUM(E12:E16)</f>
        <v>1116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60</v>
      </c>
      <c r="E20" s="50">
        <f>C20*D20</f>
        <v>60</v>
      </c>
    </row>
    <row r="21" spans="1:5" x14ac:dyDescent="0.3">
      <c r="A21" s="3" t="s">
        <v>51</v>
      </c>
      <c r="B21" s="35"/>
      <c r="C21" s="36"/>
      <c r="D21" s="36"/>
      <c r="E21" s="4">
        <f>SUM(E19:E20)</f>
        <v>80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1196</v>
      </c>
    </row>
    <row r="25" spans="1:5" x14ac:dyDescent="0.3">
      <c r="A25" s="228" t="s">
        <v>53</v>
      </c>
      <c r="B25" s="229"/>
    </row>
    <row r="26" spans="1:5" x14ac:dyDescent="0.3">
      <c r="A26" s="19" t="str">
        <f>A11</f>
        <v>1-Insumos</v>
      </c>
      <c r="B26" s="29">
        <f>E17</f>
        <v>1116</v>
      </c>
    </row>
    <row r="27" spans="1:5" x14ac:dyDescent="0.3">
      <c r="A27" s="26" t="str">
        <f>A18</f>
        <v>2-Serviços</v>
      </c>
      <c r="B27" s="29">
        <f>E21</f>
        <v>80</v>
      </c>
    </row>
    <row r="28" spans="1:5" x14ac:dyDescent="0.3">
      <c r="A28" s="11" t="s">
        <v>65</v>
      </c>
      <c r="B28" s="42">
        <f>SUM(B26:B27)</f>
        <v>1196</v>
      </c>
    </row>
    <row r="31" spans="1:5" x14ac:dyDescent="0.3">
      <c r="A31" s="230" t="s">
        <v>501</v>
      </c>
      <c r="B31" s="230"/>
      <c r="C31" s="230"/>
      <c r="D31" s="230"/>
    </row>
    <row r="32" spans="1:5" x14ac:dyDescent="0.3">
      <c r="A32" t="s">
        <v>54</v>
      </c>
    </row>
    <row r="33" spans="1:4" ht="15.6" x14ac:dyDescent="0.3">
      <c r="A33" s="226" t="s">
        <v>55</v>
      </c>
      <c r="B33" s="226"/>
      <c r="C33" s="226"/>
      <c r="D33" s="226"/>
    </row>
    <row r="34" spans="1:4" ht="15.6" x14ac:dyDescent="0.3">
      <c r="A34" s="226" t="s">
        <v>57</v>
      </c>
      <c r="B34" s="226"/>
      <c r="C34" s="226"/>
      <c r="D34" s="226"/>
    </row>
    <row r="35" spans="1:4" ht="15.6" x14ac:dyDescent="0.3">
      <c r="A35" s="226" t="s">
        <v>407</v>
      </c>
      <c r="B35" s="226"/>
      <c r="C35" s="226"/>
      <c r="D35" s="226"/>
    </row>
  </sheetData>
  <mergeCells count="17">
    <mergeCell ref="A8:E8"/>
    <mergeCell ref="A1:A2"/>
    <mergeCell ref="B1:E2"/>
    <mergeCell ref="A3:E3"/>
    <mergeCell ref="A4:E4"/>
    <mergeCell ref="A5:E5"/>
    <mergeCell ref="A34:B34"/>
    <mergeCell ref="C34:D34"/>
    <mergeCell ref="A35:B35"/>
    <mergeCell ref="C35:D35"/>
    <mergeCell ref="A9:E9"/>
    <mergeCell ref="A10:E10"/>
    <mergeCell ref="A25:B25"/>
    <mergeCell ref="A31:B31"/>
    <mergeCell ref="C31:D31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0E75-B2A5-4E41-9788-23AD3386CED5}">
  <dimension ref="A1:E35"/>
  <sheetViews>
    <sheetView topLeftCell="A10" workbookViewId="0">
      <selection activeCell="M10" sqref="M10"/>
    </sheetView>
  </sheetViews>
  <sheetFormatPr defaultRowHeight="14.4" x14ac:dyDescent="0.3"/>
  <cols>
    <col min="1" max="1" width="26.44140625" customWidth="1"/>
    <col min="2" max="2" width="10.55468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33.75" customHeight="1" x14ac:dyDescent="0.3">
      <c r="A2" s="232"/>
      <c r="B2" s="233"/>
      <c r="C2" s="233"/>
      <c r="D2" s="233"/>
      <c r="E2" s="233"/>
    </row>
    <row r="3" spans="1:5" x14ac:dyDescent="0.3">
      <c r="A3" s="287" t="s">
        <v>243</v>
      </c>
      <c r="B3" s="288"/>
      <c r="C3" s="288"/>
      <c r="D3" s="288"/>
      <c r="E3" s="289"/>
    </row>
    <row r="4" spans="1:5" x14ac:dyDescent="0.3">
      <c r="A4" s="235" t="s">
        <v>244</v>
      </c>
      <c r="B4" s="236"/>
      <c r="C4" s="236"/>
      <c r="D4" s="236"/>
      <c r="E4" s="237"/>
    </row>
    <row r="5" spans="1:5" x14ac:dyDescent="0.3">
      <c r="A5" s="235" t="s">
        <v>299</v>
      </c>
      <c r="B5" s="236"/>
      <c r="C5" s="236"/>
      <c r="D5" s="236"/>
      <c r="E5" s="237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566</v>
      </c>
      <c r="B7" s="62"/>
      <c r="C7" s="62"/>
      <c r="D7" s="62"/>
      <c r="E7" s="63"/>
    </row>
    <row r="8" spans="1:5" x14ac:dyDescent="0.3">
      <c r="A8" s="252" t="s">
        <v>564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0.75</v>
      </c>
      <c r="D12" s="22">
        <v>350</v>
      </c>
      <c r="E12" s="22">
        <f>C12*D12</f>
        <v>262.5</v>
      </c>
    </row>
    <row r="13" spans="1:5" x14ac:dyDescent="0.3">
      <c r="A13" s="20" t="s">
        <v>242</v>
      </c>
      <c r="B13" s="20" t="s">
        <v>14</v>
      </c>
      <c r="C13" s="20">
        <v>0.12</v>
      </c>
      <c r="D13" s="22">
        <v>2350</v>
      </c>
      <c r="E13" s="22">
        <f>C13*D13</f>
        <v>282</v>
      </c>
    </row>
    <row r="14" spans="1:5" x14ac:dyDescent="0.3">
      <c r="A14" s="20" t="s">
        <v>235</v>
      </c>
      <c r="B14" s="20" t="s">
        <v>79</v>
      </c>
      <c r="C14" s="34">
        <v>70</v>
      </c>
      <c r="D14" s="22">
        <v>4</v>
      </c>
      <c r="E14" s="22">
        <f>C14*D14</f>
        <v>280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4</v>
      </c>
      <c r="E16" s="22">
        <f>C16*D16</f>
        <v>8</v>
      </c>
    </row>
    <row r="17" spans="1:5" x14ac:dyDescent="0.3">
      <c r="A17" s="3" t="s">
        <v>36</v>
      </c>
      <c r="B17" s="35"/>
      <c r="C17" s="36"/>
      <c r="D17" s="36"/>
      <c r="E17" s="4">
        <f>SUM(E12:E16)</f>
        <v>838.5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60</v>
      </c>
      <c r="E20" s="50">
        <f>C20*D20</f>
        <v>60</v>
      </c>
    </row>
    <row r="21" spans="1:5" x14ac:dyDescent="0.3">
      <c r="A21" s="3" t="s">
        <v>51</v>
      </c>
      <c r="B21" s="35"/>
      <c r="C21" s="36"/>
      <c r="D21" s="36"/>
      <c r="E21" s="4">
        <f>SUM(E19:E20)</f>
        <v>80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918.5</v>
      </c>
    </row>
    <row r="25" spans="1:5" x14ac:dyDescent="0.3">
      <c r="A25" s="228" t="s">
        <v>53</v>
      </c>
      <c r="B25" s="229"/>
    </row>
    <row r="26" spans="1:5" x14ac:dyDescent="0.3">
      <c r="A26" s="19" t="str">
        <f>A11</f>
        <v>1-Insumos</v>
      </c>
      <c r="B26" s="29">
        <f>E17</f>
        <v>838.5</v>
      </c>
    </row>
    <row r="27" spans="1:5" x14ac:dyDescent="0.3">
      <c r="A27" s="26" t="str">
        <f>A18</f>
        <v>2-Serviços</v>
      </c>
      <c r="B27" s="29">
        <f>E21</f>
        <v>80</v>
      </c>
    </row>
    <row r="28" spans="1:5" x14ac:dyDescent="0.3">
      <c r="A28" s="11" t="s">
        <v>65</v>
      </c>
      <c r="B28" s="42">
        <f>SUM(B26:B27)</f>
        <v>918.5</v>
      </c>
    </row>
    <row r="31" spans="1:5" x14ac:dyDescent="0.3">
      <c r="A31" s="230" t="s">
        <v>501</v>
      </c>
      <c r="B31" s="230"/>
      <c r="C31" s="230"/>
      <c r="D31" s="230"/>
    </row>
    <row r="32" spans="1:5" x14ac:dyDescent="0.3">
      <c r="A32" t="s">
        <v>54</v>
      </c>
    </row>
    <row r="33" spans="1:4" ht="15.6" x14ac:dyDescent="0.3">
      <c r="A33" s="226" t="s">
        <v>55</v>
      </c>
      <c r="B33" s="226"/>
      <c r="C33" s="226"/>
      <c r="D33" s="226"/>
    </row>
    <row r="34" spans="1:4" ht="15.6" x14ac:dyDescent="0.3">
      <c r="A34" s="226" t="s">
        <v>57</v>
      </c>
      <c r="B34" s="226"/>
      <c r="C34" s="226"/>
      <c r="D34" s="226"/>
    </row>
    <row r="35" spans="1:4" ht="15.6" x14ac:dyDescent="0.3">
      <c r="A35" s="226" t="s">
        <v>407</v>
      </c>
      <c r="B35" s="226"/>
      <c r="C35" s="226"/>
      <c r="D35" s="226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A33:B33"/>
    <mergeCell ref="C33:D33"/>
    <mergeCell ref="A34:B34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838-0128-4B4C-BB74-00BA15399B86}">
  <dimension ref="A1:E35"/>
  <sheetViews>
    <sheetView topLeftCell="A7" workbookViewId="0">
      <selection activeCell="E14" sqref="E14"/>
    </sheetView>
  </sheetViews>
  <sheetFormatPr defaultRowHeight="14.4" x14ac:dyDescent="0.3"/>
  <cols>
    <col min="1" max="1" width="24" customWidth="1"/>
    <col min="2" max="2" width="14.6640625" customWidth="1"/>
    <col min="3" max="3" width="18.88671875" bestFit="1" customWidth="1"/>
    <col min="4" max="5" width="14.1093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32.25" customHeight="1" x14ac:dyDescent="0.3">
      <c r="A2" s="232"/>
      <c r="B2" s="233"/>
      <c r="C2" s="233"/>
      <c r="D2" s="233"/>
      <c r="E2" s="233"/>
    </row>
    <row r="3" spans="1:5" x14ac:dyDescent="0.3">
      <c r="A3" s="287" t="s">
        <v>231</v>
      </c>
      <c r="B3" s="288"/>
      <c r="C3" s="288"/>
      <c r="D3" s="288"/>
      <c r="E3" s="289"/>
    </row>
    <row r="4" spans="1:5" x14ac:dyDescent="0.3">
      <c r="A4" s="235" t="s">
        <v>3</v>
      </c>
      <c r="B4" s="236"/>
      <c r="C4" s="236"/>
      <c r="D4" s="236"/>
      <c r="E4" s="237"/>
    </row>
    <row r="5" spans="1:5" x14ac:dyDescent="0.3">
      <c r="A5" s="235" t="s">
        <v>301</v>
      </c>
      <c r="B5" s="236"/>
      <c r="C5" s="236"/>
      <c r="D5" s="236"/>
      <c r="E5" s="237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594</v>
      </c>
      <c r="B7" s="62"/>
      <c r="C7" s="62"/>
      <c r="D7" s="62"/>
      <c r="E7" s="63"/>
    </row>
    <row r="8" spans="1:5" x14ac:dyDescent="0.3">
      <c r="A8" s="252" t="s">
        <v>564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0.5</v>
      </c>
      <c r="D12" s="22">
        <v>350</v>
      </c>
      <c r="E12" s="22">
        <f>C12*D12</f>
        <v>175</v>
      </c>
    </row>
    <row r="13" spans="1:5" x14ac:dyDescent="0.3">
      <c r="A13" s="20" t="s">
        <v>242</v>
      </c>
      <c r="B13" s="20" t="s">
        <v>14</v>
      </c>
      <c r="C13" s="20">
        <v>0.1</v>
      </c>
      <c r="D13" s="22">
        <v>2200</v>
      </c>
      <c r="E13" s="22">
        <f>C13*D13</f>
        <v>220</v>
      </c>
    </row>
    <row r="14" spans="1:5" x14ac:dyDescent="0.3">
      <c r="A14" s="20" t="s">
        <v>235</v>
      </c>
      <c r="B14" s="20" t="s">
        <v>79</v>
      </c>
      <c r="C14" s="34">
        <v>10</v>
      </c>
      <c r="D14" s="22">
        <v>3</v>
      </c>
      <c r="E14" s="22">
        <f>C14*D14</f>
        <v>30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3</v>
      </c>
      <c r="E16" s="22">
        <f>C16*D16</f>
        <v>6</v>
      </c>
    </row>
    <row r="17" spans="1:5" x14ac:dyDescent="0.3">
      <c r="A17" s="3" t="s">
        <v>36</v>
      </c>
      <c r="B17" s="35"/>
      <c r="C17" s="36"/>
      <c r="D17" s="36"/>
      <c r="E17" s="4">
        <f>SUM(E12:E16)</f>
        <v>437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75</v>
      </c>
      <c r="E20" s="50">
        <f>C20*D20</f>
        <v>75</v>
      </c>
    </row>
    <row r="21" spans="1:5" x14ac:dyDescent="0.3">
      <c r="A21" s="3" t="s">
        <v>51</v>
      </c>
      <c r="B21" s="35"/>
      <c r="C21" s="36"/>
      <c r="D21" s="36"/>
      <c r="E21" s="4">
        <f>SUM(E19:E20)</f>
        <v>95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532</v>
      </c>
    </row>
    <row r="25" spans="1:5" x14ac:dyDescent="0.3">
      <c r="A25" s="228" t="s">
        <v>53</v>
      </c>
      <c r="B25" s="229"/>
    </row>
    <row r="26" spans="1:5" x14ac:dyDescent="0.3">
      <c r="A26" s="19" t="str">
        <f>A11</f>
        <v>1-Insumos</v>
      </c>
      <c r="B26" s="29">
        <f>E17</f>
        <v>437</v>
      </c>
    </row>
    <row r="27" spans="1:5" x14ac:dyDescent="0.3">
      <c r="A27" s="26" t="str">
        <f>A18</f>
        <v>2-Serviços</v>
      </c>
      <c r="B27" s="29">
        <f>E21</f>
        <v>95</v>
      </c>
    </row>
    <row r="28" spans="1:5" x14ac:dyDescent="0.3">
      <c r="A28" s="11" t="s">
        <v>65</v>
      </c>
      <c r="B28" s="42">
        <f>SUM(B26:B27)</f>
        <v>532</v>
      </c>
    </row>
    <row r="31" spans="1:5" x14ac:dyDescent="0.3">
      <c r="A31" s="230" t="s">
        <v>501</v>
      </c>
      <c r="B31" s="230"/>
      <c r="C31" s="230"/>
      <c r="D31" s="230"/>
    </row>
    <row r="32" spans="1:5" x14ac:dyDescent="0.3">
      <c r="A32" t="s">
        <v>54</v>
      </c>
    </row>
    <row r="33" spans="1:4" ht="15.6" x14ac:dyDescent="0.3">
      <c r="A33" s="226" t="s">
        <v>55</v>
      </c>
      <c r="B33" s="226"/>
      <c r="C33" s="226"/>
      <c r="D33" s="226"/>
    </row>
    <row r="34" spans="1:4" ht="15.6" x14ac:dyDescent="0.3">
      <c r="A34" s="226" t="s">
        <v>57</v>
      </c>
      <c r="B34" s="226"/>
      <c r="C34" s="226"/>
      <c r="D34" s="226"/>
    </row>
    <row r="35" spans="1:4" ht="15.6" x14ac:dyDescent="0.3">
      <c r="A35" s="226" t="s">
        <v>407</v>
      </c>
      <c r="B35" s="226"/>
      <c r="C35" s="226"/>
      <c r="D35" s="226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A33:B33"/>
    <mergeCell ref="C33:D33"/>
    <mergeCell ref="A34:B34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25DF-2154-44E4-B6BD-359E69BBC35D}">
  <dimension ref="A1:E35"/>
  <sheetViews>
    <sheetView topLeftCell="A7" workbookViewId="0">
      <selection activeCell="D13" sqref="D13"/>
    </sheetView>
  </sheetViews>
  <sheetFormatPr defaultRowHeight="14.4" x14ac:dyDescent="0.3"/>
  <cols>
    <col min="1" max="1" width="25.33203125" customWidth="1"/>
    <col min="2" max="2" width="16.44140625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8.5" customHeight="1" x14ac:dyDescent="0.3">
      <c r="A2" s="232"/>
      <c r="B2" s="233"/>
      <c r="C2" s="233"/>
      <c r="D2" s="233"/>
      <c r="E2" s="233"/>
    </row>
    <row r="3" spans="1:5" x14ac:dyDescent="0.3">
      <c r="A3" s="287" t="s">
        <v>231</v>
      </c>
      <c r="B3" s="288"/>
      <c r="C3" s="288"/>
      <c r="D3" s="288"/>
      <c r="E3" s="289"/>
    </row>
    <row r="4" spans="1:5" x14ac:dyDescent="0.3">
      <c r="A4" s="235" t="s">
        <v>59</v>
      </c>
      <c r="B4" s="236"/>
      <c r="C4" s="236"/>
      <c r="D4" s="236"/>
      <c r="E4" s="237"/>
    </row>
    <row r="5" spans="1:5" x14ac:dyDescent="0.3">
      <c r="A5" s="235" t="s">
        <v>301</v>
      </c>
      <c r="B5" s="236"/>
      <c r="C5" s="236"/>
      <c r="D5" s="236"/>
      <c r="E5" s="237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593</v>
      </c>
      <c r="B7" s="62"/>
      <c r="C7" s="62"/>
      <c r="D7" s="62"/>
      <c r="E7" s="63"/>
    </row>
    <row r="8" spans="1:5" x14ac:dyDescent="0.3">
      <c r="A8" s="252" t="s">
        <v>564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0.75</v>
      </c>
      <c r="D12" s="22">
        <v>380</v>
      </c>
      <c r="E12" s="22">
        <f>C12*D12</f>
        <v>285</v>
      </c>
    </row>
    <row r="13" spans="1:5" x14ac:dyDescent="0.3">
      <c r="A13" s="20" t="s">
        <v>242</v>
      </c>
      <c r="B13" s="20" t="s">
        <v>14</v>
      </c>
      <c r="C13" s="20">
        <v>0.12</v>
      </c>
      <c r="D13" s="22">
        <v>2200</v>
      </c>
      <c r="E13" s="22">
        <f>C13*D13</f>
        <v>264</v>
      </c>
    </row>
    <row r="14" spans="1:5" x14ac:dyDescent="0.3">
      <c r="A14" s="20" t="s">
        <v>235</v>
      </c>
      <c r="B14" s="20" t="s">
        <v>79</v>
      </c>
      <c r="C14" s="34">
        <v>40</v>
      </c>
      <c r="D14" s="22">
        <v>3</v>
      </c>
      <c r="E14" s="22">
        <f>C14*D14</f>
        <v>120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3</v>
      </c>
      <c r="E16" s="22">
        <f>C16*D16</f>
        <v>6</v>
      </c>
    </row>
    <row r="17" spans="1:5" x14ac:dyDescent="0.3">
      <c r="A17" s="3" t="s">
        <v>36</v>
      </c>
      <c r="B17" s="35"/>
      <c r="C17" s="36"/>
      <c r="D17" s="36"/>
      <c r="E17" s="4">
        <f>SUM(E12:E16)</f>
        <v>681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75</v>
      </c>
      <c r="E20" s="50">
        <f>C20*D20</f>
        <v>75</v>
      </c>
    </row>
    <row r="21" spans="1:5" x14ac:dyDescent="0.3">
      <c r="A21" s="3" t="s">
        <v>51</v>
      </c>
      <c r="B21" s="35"/>
      <c r="C21" s="36"/>
      <c r="D21" s="36"/>
      <c r="E21" s="4">
        <f>SUM(E19:E20)</f>
        <v>95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776</v>
      </c>
    </row>
    <row r="25" spans="1:5" x14ac:dyDescent="0.3">
      <c r="A25" s="228" t="s">
        <v>53</v>
      </c>
      <c r="B25" s="229"/>
    </row>
    <row r="26" spans="1:5" x14ac:dyDescent="0.3">
      <c r="A26" s="19" t="str">
        <f>A11</f>
        <v>1-Insumos</v>
      </c>
      <c r="B26" s="29">
        <f>E17</f>
        <v>681</v>
      </c>
    </row>
    <row r="27" spans="1:5" x14ac:dyDescent="0.3">
      <c r="A27" s="26" t="str">
        <f>A18</f>
        <v>2-Serviços</v>
      </c>
      <c r="B27" s="29">
        <f>E21</f>
        <v>95</v>
      </c>
    </row>
    <row r="28" spans="1:5" x14ac:dyDescent="0.3">
      <c r="A28" s="11" t="s">
        <v>65</v>
      </c>
      <c r="B28" s="42">
        <f>SUM(B26:B27)</f>
        <v>776</v>
      </c>
    </row>
    <row r="31" spans="1:5" x14ac:dyDescent="0.3">
      <c r="A31" s="230" t="s">
        <v>501</v>
      </c>
      <c r="B31" s="230"/>
      <c r="C31" s="230"/>
      <c r="D31" s="230"/>
    </row>
    <row r="32" spans="1:5" x14ac:dyDescent="0.3">
      <c r="A32" t="s">
        <v>54</v>
      </c>
    </row>
    <row r="33" spans="1:4" ht="15.6" x14ac:dyDescent="0.3">
      <c r="A33" s="226" t="s">
        <v>55</v>
      </c>
      <c r="B33" s="226"/>
      <c r="C33" s="226"/>
      <c r="D33" s="226"/>
    </row>
    <row r="34" spans="1:4" ht="15.6" x14ac:dyDescent="0.3">
      <c r="A34" s="226" t="s">
        <v>57</v>
      </c>
      <c r="B34" s="226"/>
      <c r="C34" s="226"/>
      <c r="D34" s="226"/>
    </row>
    <row r="35" spans="1:4" ht="15.6" x14ac:dyDescent="0.3">
      <c r="A35" s="226" t="s">
        <v>407</v>
      </c>
      <c r="B35" s="226"/>
      <c r="C35" s="226"/>
      <c r="D35" s="226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A33:B33"/>
    <mergeCell ref="C33:D33"/>
    <mergeCell ref="A34:B34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AFB5-917C-46D7-B878-4682F72EBE10}">
  <dimension ref="A1:E37"/>
  <sheetViews>
    <sheetView topLeftCell="A16" workbookViewId="0">
      <selection activeCell="H20" sqref="H20"/>
    </sheetView>
  </sheetViews>
  <sheetFormatPr defaultRowHeight="14.4" x14ac:dyDescent="0.3"/>
  <cols>
    <col min="1" max="1" width="25.5546875" customWidth="1"/>
    <col min="2" max="2" width="12.1093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9.25" customHeight="1" x14ac:dyDescent="0.3">
      <c r="A2" s="232"/>
      <c r="B2" s="233"/>
      <c r="C2" s="233"/>
      <c r="D2" s="233"/>
      <c r="E2" s="233"/>
    </row>
    <row r="3" spans="1:5" x14ac:dyDescent="0.3">
      <c r="A3" s="287" t="s">
        <v>231</v>
      </c>
      <c r="B3" s="288"/>
      <c r="C3" s="288"/>
      <c r="D3" s="288"/>
      <c r="E3" s="289"/>
    </row>
    <row r="4" spans="1:5" x14ac:dyDescent="0.3">
      <c r="A4" s="235" t="s">
        <v>66</v>
      </c>
      <c r="B4" s="236"/>
      <c r="C4" s="236"/>
      <c r="D4" s="236"/>
      <c r="E4" s="237"/>
    </row>
    <row r="5" spans="1:5" x14ac:dyDescent="0.3">
      <c r="A5" s="235" t="s">
        <v>301</v>
      </c>
      <c r="B5" s="236"/>
      <c r="C5" s="236"/>
      <c r="D5" s="236"/>
      <c r="E5" s="237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594</v>
      </c>
      <c r="B7" s="62"/>
      <c r="C7" s="62"/>
      <c r="D7" s="62"/>
      <c r="E7" s="63"/>
    </row>
    <row r="8" spans="1:5" x14ac:dyDescent="0.3">
      <c r="A8" s="252" t="s">
        <v>564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1</v>
      </c>
      <c r="D12" s="22">
        <v>380</v>
      </c>
      <c r="E12" s="22">
        <f>C12*D12</f>
        <v>380</v>
      </c>
    </row>
    <row r="13" spans="1:5" x14ac:dyDescent="0.3">
      <c r="A13" s="20" t="s">
        <v>242</v>
      </c>
      <c r="B13" s="20" t="s">
        <v>14</v>
      </c>
      <c r="C13" s="20">
        <v>0.16</v>
      </c>
      <c r="D13" s="22">
        <v>2200</v>
      </c>
      <c r="E13" s="22">
        <f>C13*D13</f>
        <v>352</v>
      </c>
    </row>
    <row r="14" spans="1:5" x14ac:dyDescent="0.3">
      <c r="A14" s="20" t="s">
        <v>235</v>
      </c>
      <c r="B14" s="20" t="s">
        <v>79</v>
      </c>
      <c r="C14" s="34">
        <v>50</v>
      </c>
      <c r="D14" s="22">
        <v>3</v>
      </c>
      <c r="E14" s="22">
        <f>C14*D14</f>
        <v>150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3</v>
      </c>
      <c r="E16" s="22">
        <f>C16*D16</f>
        <v>6</v>
      </c>
    </row>
    <row r="17" spans="1:5" x14ac:dyDescent="0.3">
      <c r="A17" s="3" t="s">
        <v>36</v>
      </c>
      <c r="B17" s="35"/>
      <c r="C17" s="36"/>
      <c r="D17" s="36"/>
      <c r="E17" s="4">
        <f>SUM(E12:E16)</f>
        <v>894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75</v>
      </c>
      <c r="E20" s="50">
        <f>C20*D20</f>
        <v>75</v>
      </c>
    </row>
    <row r="21" spans="1:5" x14ac:dyDescent="0.3">
      <c r="A21" s="3" t="s">
        <v>51</v>
      </c>
      <c r="B21" s="35"/>
      <c r="C21" s="36"/>
      <c r="D21" s="36"/>
      <c r="E21" s="4">
        <f>SUM(E19:E20)</f>
        <v>95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989</v>
      </c>
    </row>
    <row r="25" spans="1:5" x14ac:dyDescent="0.3">
      <c r="A25" s="228" t="s">
        <v>53</v>
      </c>
      <c r="B25" s="229"/>
    </row>
    <row r="26" spans="1:5" x14ac:dyDescent="0.3">
      <c r="A26" s="19" t="str">
        <f>A11</f>
        <v>1-Insumos</v>
      </c>
      <c r="B26" s="29">
        <f>E17</f>
        <v>894</v>
      </c>
    </row>
    <row r="27" spans="1:5" x14ac:dyDescent="0.3">
      <c r="A27" s="26" t="str">
        <f>A18</f>
        <v>2-Serviços</v>
      </c>
      <c r="B27" s="29">
        <f>E21</f>
        <v>95</v>
      </c>
    </row>
    <row r="28" spans="1:5" x14ac:dyDescent="0.3">
      <c r="A28" s="11" t="s">
        <v>65</v>
      </c>
      <c r="B28" s="42">
        <f>SUM(B26:B27)</f>
        <v>989</v>
      </c>
    </row>
    <row r="31" spans="1:5" x14ac:dyDescent="0.3">
      <c r="A31" s="230" t="s">
        <v>501</v>
      </c>
      <c r="B31" s="230"/>
      <c r="C31" s="230"/>
      <c r="D31" s="230"/>
    </row>
    <row r="32" spans="1:5" x14ac:dyDescent="0.3">
      <c r="A32" t="s">
        <v>54</v>
      </c>
    </row>
    <row r="33" spans="1:4" ht="15.6" x14ac:dyDescent="0.3">
      <c r="A33" s="226" t="s">
        <v>55</v>
      </c>
      <c r="B33" s="226"/>
      <c r="C33" s="226"/>
      <c r="D33" s="226"/>
    </row>
    <row r="34" spans="1:4" ht="15.6" x14ac:dyDescent="0.3">
      <c r="A34" s="226" t="s">
        <v>57</v>
      </c>
      <c r="B34" s="226"/>
      <c r="C34" s="226"/>
      <c r="D34" s="226"/>
    </row>
    <row r="35" spans="1:4" ht="15.6" x14ac:dyDescent="0.3">
      <c r="A35" s="226" t="s">
        <v>407</v>
      </c>
      <c r="B35" s="226"/>
      <c r="C35" s="226"/>
      <c r="D35" s="226"/>
    </row>
    <row r="36" spans="1:4" ht="15.6" x14ac:dyDescent="0.3">
      <c r="A36" s="226" t="s">
        <v>57</v>
      </c>
      <c r="B36" s="226"/>
      <c r="C36" s="226"/>
      <c r="D36" s="226"/>
    </row>
    <row r="37" spans="1:4" ht="15.6" x14ac:dyDescent="0.3">
      <c r="A37" s="226" t="s">
        <v>58</v>
      </c>
      <c r="B37" s="226"/>
    </row>
  </sheetData>
  <mergeCells count="20">
    <mergeCell ref="A34:B34"/>
    <mergeCell ref="C34:D34"/>
    <mergeCell ref="A1:A2"/>
    <mergeCell ref="B1:E2"/>
    <mergeCell ref="A3:E3"/>
    <mergeCell ref="A4:E4"/>
    <mergeCell ref="A5:E5"/>
    <mergeCell ref="A8:E8"/>
    <mergeCell ref="A9:E9"/>
    <mergeCell ref="A10:E10"/>
    <mergeCell ref="A25:B25"/>
    <mergeCell ref="A31:B31"/>
    <mergeCell ref="C31:D31"/>
    <mergeCell ref="A33:B33"/>
    <mergeCell ref="C33:D33"/>
    <mergeCell ref="A35:B35"/>
    <mergeCell ref="C35:D35"/>
    <mergeCell ref="A36:B36"/>
    <mergeCell ref="C36:D3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631E-CA58-4503-8684-1A2F0F53A172}">
  <dimension ref="A1:E34"/>
  <sheetViews>
    <sheetView workbookViewId="0">
      <selection activeCell="I21" sqref="I21"/>
    </sheetView>
  </sheetViews>
  <sheetFormatPr defaultRowHeight="14.4" x14ac:dyDescent="0.3"/>
  <cols>
    <col min="1" max="1" width="26.5546875" customWidth="1"/>
    <col min="2" max="2" width="12.1093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31.5" customHeight="1" x14ac:dyDescent="0.3">
      <c r="A2" s="232"/>
      <c r="B2" s="233"/>
      <c r="C2" s="233"/>
      <c r="D2" s="233"/>
      <c r="E2" s="233"/>
    </row>
    <row r="3" spans="1:5" x14ac:dyDescent="0.3">
      <c r="A3" s="287" t="s">
        <v>231</v>
      </c>
      <c r="B3" s="288"/>
      <c r="C3" s="288"/>
      <c r="D3" s="288"/>
      <c r="E3" s="289"/>
    </row>
    <row r="4" spans="1:5" x14ac:dyDescent="0.3">
      <c r="A4" s="235" t="s">
        <v>302</v>
      </c>
      <c r="B4" s="236"/>
      <c r="C4" s="236"/>
      <c r="D4" s="236"/>
      <c r="E4" s="237"/>
    </row>
    <row r="5" spans="1:5" x14ac:dyDescent="0.3">
      <c r="A5" s="235" t="s">
        <v>303</v>
      </c>
      <c r="B5" s="236"/>
      <c r="C5" s="236"/>
      <c r="D5" s="236"/>
      <c r="E5" s="237"/>
    </row>
    <row r="6" spans="1:5" x14ac:dyDescent="0.3">
      <c r="A6" s="72" t="s">
        <v>595</v>
      </c>
      <c r="B6" s="62"/>
      <c r="C6" s="62"/>
      <c r="D6" s="62"/>
      <c r="E6" s="63"/>
    </row>
    <row r="7" spans="1:5" x14ac:dyDescent="0.3">
      <c r="A7" s="252" t="s">
        <v>564</v>
      </c>
      <c r="B7" s="236"/>
      <c r="C7" s="236"/>
      <c r="D7" s="236"/>
      <c r="E7" s="237"/>
    </row>
    <row r="8" spans="1:5" x14ac:dyDescent="0.3">
      <c r="A8" s="231" t="s">
        <v>140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19" t="s">
        <v>9</v>
      </c>
      <c r="C10" s="19" t="s">
        <v>232</v>
      </c>
      <c r="D10" s="19" t="s">
        <v>11</v>
      </c>
      <c r="E10" s="33" t="s">
        <v>233</v>
      </c>
    </row>
    <row r="11" spans="1:5" x14ac:dyDescent="0.3">
      <c r="A11" s="20" t="s">
        <v>234</v>
      </c>
      <c r="B11" s="20" t="s">
        <v>14</v>
      </c>
      <c r="C11" s="20">
        <v>1</v>
      </c>
      <c r="D11" s="22">
        <v>350</v>
      </c>
      <c r="E11" s="22">
        <f>C11*D11</f>
        <v>350</v>
      </c>
    </row>
    <row r="12" spans="1:5" x14ac:dyDescent="0.3">
      <c r="A12" s="20" t="s">
        <v>242</v>
      </c>
      <c r="B12" s="20" t="s">
        <v>14</v>
      </c>
      <c r="C12" s="20">
        <v>0.2</v>
      </c>
      <c r="D12" s="22">
        <v>2200</v>
      </c>
      <c r="E12" s="22">
        <f>C12*D12</f>
        <v>440</v>
      </c>
    </row>
    <row r="13" spans="1:5" x14ac:dyDescent="0.3">
      <c r="A13" s="20" t="s">
        <v>235</v>
      </c>
      <c r="B13" s="20" t="s">
        <v>79</v>
      </c>
      <c r="C13" s="34">
        <v>50</v>
      </c>
      <c r="D13" s="22">
        <v>4</v>
      </c>
      <c r="E13" s="22">
        <f>C13*D13</f>
        <v>200</v>
      </c>
    </row>
    <row r="14" spans="1:5" x14ac:dyDescent="0.3">
      <c r="A14" s="20" t="s">
        <v>236</v>
      </c>
      <c r="B14" s="20" t="s">
        <v>237</v>
      </c>
      <c r="C14" s="34">
        <v>2</v>
      </c>
      <c r="D14" s="22">
        <v>3</v>
      </c>
      <c r="E14" s="22">
        <f>C14*D14</f>
        <v>6</v>
      </c>
    </row>
    <row r="15" spans="1:5" x14ac:dyDescent="0.3">
      <c r="A15" s="20" t="s">
        <v>238</v>
      </c>
      <c r="B15" s="20" t="s">
        <v>237</v>
      </c>
      <c r="C15" s="34">
        <v>2</v>
      </c>
      <c r="D15" s="22">
        <v>3.5</v>
      </c>
      <c r="E15" s="22">
        <f>C15*D15</f>
        <v>7</v>
      </c>
    </row>
    <row r="16" spans="1:5" x14ac:dyDescent="0.3">
      <c r="A16" s="3" t="s">
        <v>36</v>
      </c>
      <c r="B16" s="35"/>
      <c r="C16" s="36"/>
      <c r="D16" s="36"/>
      <c r="E16" s="4">
        <f>SUM(E11:E15)</f>
        <v>1003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38" t="s">
        <v>239</v>
      </c>
      <c r="B18" s="38" t="s">
        <v>50</v>
      </c>
      <c r="C18" s="67">
        <v>1</v>
      </c>
      <c r="D18" s="50">
        <v>10</v>
      </c>
      <c r="E18" s="50">
        <f>C18*D18</f>
        <v>10</v>
      </c>
    </row>
    <row r="19" spans="1:5" x14ac:dyDescent="0.3">
      <c r="A19" s="38" t="s">
        <v>240</v>
      </c>
      <c r="B19" s="38" t="s">
        <v>48</v>
      </c>
      <c r="C19" s="67">
        <v>1</v>
      </c>
      <c r="D19" s="50">
        <v>50</v>
      </c>
      <c r="E19" s="50">
        <f>C19*D19</f>
        <v>50</v>
      </c>
    </row>
    <row r="20" spans="1:5" x14ac:dyDescent="0.3">
      <c r="A20" s="3" t="s">
        <v>51</v>
      </c>
      <c r="B20" s="35"/>
      <c r="C20" s="36"/>
      <c r="D20" s="36"/>
      <c r="E20" s="4">
        <f>SUM(E18:E19)</f>
        <v>60</v>
      </c>
    </row>
    <row r="21" spans="1:5" x14ac:dyDescent="0.3">
      <c r="A21" s="41" t="s">
        <v>65</v>
      </c>
      <c r="B21" s="41"/>
      <c r="C21" s="41"/>
      <c r="D21" s="41"/>
      <c r="E21" s="42">
        <f>SUM(E16,E20)</f>
        <v>1063</v>
      </c>
    </row>
    <row r="24" spans="1:5" x14ac:dyDescent="0.3">
      <c r="A24" s="228" t="s">
        <v>53</v>
      </c>
      <c r="B24" s="229"/>
    </row>
    <row r="25" spans="1:5" x14ac:dyDescent="0.3">
      <c r="A25" s="19" t="str">
        <f>A10</f>
        <v>1-Insumos</v>
      </c>
      <c r="B25" s="29">
        <f>E16</f>
        <v>1003</v>
      </c>
    </row>
    <row r="26" spans="1:5" x14ac:dyDescent="0.3">
      <c r="A26" s="26" t="str">
        <f>A17</f>
        <v>2-Serviços</v>
      </c>
      <c r="B26" s="29">
        <f>E20</f>
        <v>60</v>
      </c>
    </row>
    <row r="27" spans="1:5" x14ac:dyDescent="0.3">
      <c r="A27" s="11" t="s">
        <v>65</v>
      </c>
      <c r="B27" s="42">
        <f>SUM(B25:B26)</f>
        <v>1063</v>
      </c>
    </row>
    <row r="30" spans="1:5" x14ac:dyDescent="0.3">
      <c r="A30" s="230" t="s">
        <v>501</v>
      </c>
      <c r="B30" s="230"/>
      <c r="C30" s="230"/>
      <c r="D30" s="230"/>
    </row>
    <row r="31" spans="1:5" x14ac:dyDescent="0.3">
      <c r="A31" t="s">
        <v>54</v>
      </c>
    </row>
    <row r="32" spans="1:5" ht="15.6" x14ac:dyDescent="0.3">
      <c r="A32" s="226" t="s">
        <v>55</v>
      </c>
      <c r="B32" s="226"/>
      <c r="C32" s="226"/>
      <c r="D32" s="226"/>
    </row>
    <row r="33" spans="1:4" ht="15.6" x14ac:dyDescent="0.3">
      <c r="A33" s="226" t="s">
        <v>57</v>
      </c>
      <c r="B33" s="226"/>
      <c r="C33" s="226"/>
      <c r="D33" s="226"/>
    </row>
    <row r="34" spans="1:4" ht="15.6" x14ac:dyDescent="0.3">
      <c r="A34" s="226" t="s">
        <v>407</v>
      </c>
      <c r="B34" s="226"/>
      <c r="C34" s="226"/>
      <c r="D34" s="226"/>
    </row>
  </sheetData>
  <mergeCells count="17">
    <mergeCell ref="A7:E7"/>
    <mergeCell ref="A8:E8"/>
    <mergeCell ref="A9:E9"/>
    <mergeCell ref="A24:B24"/>
    <mergeCell ref="A30:B30"/>
    <mergeCell ref="C30:D30"/>
    <mergeCell ref="A1:A2"/>
    <mergeCell ref="B1:E2"/>
    <mergeCell ref="A3:E3"/>
    <mergeCell ref="A4:E4"/>
    <mergeCell ref="A5:E5"/>
    <mergeCell ref="A32:B32"/>
    <mergeCell ref="C32:D32"/>
    <mergeCell ref="A33:B33"/>
    <mergeCell ref="C33:D33"/>
    <mergeCell ref="A34:B34"/>
    <mergeCell ref="C34:D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650-9B4A-48BD-B817-B9BD54F790D3}">
  <dimension ref="A1:E34"/>
  <sheetViews>
    <sheetView workbookViewId="0">
      <selection activeCell="A6" sqref="A6:E6"/>
    </sheetView>
  </sheetViews>
  <sheetFormatPr defaultRowHeight="14.4" x14ac:dyDescent="0.3"/>
  <cols>
    <col min="1" max="1" width="25.5546875" customWidth="1"/>
    <col min="2" max="2" width="15.109375" customWidth="1"/>
    <col min="3" max="3" width="18.88671875" bestFit="1" customWidth="1"/>
    <col min="4" max="4" width="13.44140625" bestFit="1" customWidth="1"/>
    <col min="5" max="5" width="15.886718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8.5" customHeight="1" x14ac:dyDescent="0.3">
      <c r="A2" s="232"/>
      <c r="B2" s="233"/>
      <c r="C2" s="233"/>
      <c r="D2" s="233"/>
      <c r="E2" s="233"/>
    </row>
    <row r="3" spans="1:5" x14ac:dyDescent="0.3">
      <c r="A3" s="287" t="s">
        <v>231</v>
      </c>
      <c r="B3" s="288"/>
      <c r="C3" s="288"/>
      <c r="D3" s="288"/>
      <c r="E3" s="289"/>
    </row>
    <row r="4" spans="1:5" x14ac:dyDescent="0.3">
      <c r="A4" s="235" t="s">
        <v>59</v>
      </c>
      <c r="B4" s="236"/>
      <c r="C4" s="236"/>
      <c r="D4" s="236"/>
      <c r="E4" s="237"/>
    </row>
    <row r="5" spans="1:5" x14ac:dyDescent="0.3">
      <c r="A5" s="235" t="s">
        <v>303</v>
      </c>
      <c r="B5" s="236"/>
      <c r="C5" s="236"/>
      <c r="D5" s="236"/>
      <c r="E5" s="237"/>
    </row>
    <row r="6" spans="1:5" x14ac:dyDescent="0.3">
      <c r="A6" s="72" t="s">
        <v>595</v>
      </c>
      <c r="B6" s="62"/>
      <c r="C6" s="62"/>
      <c r="D6" s="62"/>
      <c r="E6" s="63"/>
    </row>
    <row r="7" spans="1:5" x14ac:dyDescent="0.3">
      <c r="A7" s="252" t="s">
        <v>564</v>
      </c>
      <c r="B7" s="236"/>
      <c r="C7" s="236"/>
      <c r="D7" s="236"/>
      <c r="E7" s="237"/>
    </row>
    <row r="8" spans="1:5" x14ac:dyDescent="0.3">
      <c r="A8" s="231" t="s">
        <v>140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19" t="s">
        <v>9</v>
      </c>
      <c r="C10" s="19" t="s">
        <v>232</v>
      </c>
      <c r="D10" s="19" t="s">
        <v>11</v>
      </c>
      <c r="E10" s="33" t="s">
        <v>233</v>
      </c>
    </row>
    <row r="11" spans="1:5" x14ac:dyDescent="0.3">
      <c r="A11" s="20" t="s">
        <v>234</v>
      </c>
      <c r="B11" s="20" t="s">
        <v>14</v>
      </c>
      <c r="C11" s="20">
        <v>1</v>
      </c>
      <c r="D11" s="22">
        <v>350</v>
      </c>
      <c r="E11" s="22">
        <f>C11*D11</f>
        <v>350</v>
      </c>
    </row>
    <row r="12" spans="1:5" x14ac:dyDescent="0.3">
      <c r="A12" s="20" t="s">
        <v>242</v>
      </c>
      <c r="B12" s="20" t="s">
        <v>14</v>
      </c>
      <c r="C12" s="20">
        <v>0.16</v>
      </c>
      <c r="D12" s="22">
        <v>2200</v>
      </c>
      <c r="E12" s="22">
        <f>C12*D12</f>
        <v>352</v>
      </c>
    </row>
    <row r="13" spans="1:5" x14ac:dyDescent="0.3">
      <c r="A13" s="20" t="s">
        <v>235</v>
      </c>
      <c r="B13" s="20" t="s">
        <v>79</v>
      </c>
      <c r="C13" s="34">
        <v>50</v>
      </c>
      <c r="D13" s="22">
        <v>4</v>
      </c>
      <c r="E13" s="22">
        <f>C13*D13</f>
        <v>200</v>
      </c>
    </row>
    <row r="14" spans="1:5" x14ac:dyDescent="0.3">
      <c r="A14" s="20" t="s">
        <v>236</v>
      </c>
      <c r="B14" s="20" t="s">
        <v>237</v>
      </c>
      <c r="C14" s="34">
        <v>2</v>
      </c>
      <c r="D14" s="22">
        <v>3</v>
      </c>
      <c r="E14" s="22">
        <f>C14*D14</f>
        <v>6</v>
      </c>
    </row>
    <row r="15" spans="1:5" x14ac:dyDescent="0.3">
      <c r="A15" s="20" t="s">
        <v>238</v>
      </c>
      <c r="B15" s="20" t="s">
        <v>237</v>
      </c>
      <c r="C15" s="34">
        <v>2</v>
      </c>
      <c r="D15" s="22">
        <v>3.5</v>
      </c>
      <c r="E15" s="22">
        <f>C15*D15</f>
        <v>7</v>
      </c>
    </row>
    <row r="16" spans="1:5" x14ac:dyDescent="0.3">
      <c r="A16" s="3" t="s">
        <v>36</v>
      </c>
      <c r="B16" s="35"/>
      <c r="C16" s="36"/>
      <c r="D16" s="36"/>
      <c r="E16" s="4">
        <f>SUM(E11:E15)</f>
        <v>915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38" t="s">
        <v>239</v>
      </c>
      <c r="B18" s="38" t="s">
        <v>50</v>
      </c>
      <c r="C18" s="39">
        <v>1</v>
      </c>
      <c r="D18" s="50">
        <v>10</v>
      </c>
      <c r="E18" s="50">
        <f>C18*D18</f>
        <v>10</v>
      </c>
    </row>
    <row r="19" spans="1:5" x14ac:dyDescent="0.3">
      <c r="A19" s="38" t="s">
        <v>240</v>
      </c>
      <c r="B19" s="38" t="s">
        <v>48</v>
      </c>
      <c r="C19" s="67">
        <v>1</v>
      </c>
      <c r="D19" s="50">
        <v>50</v>
      </c>
      <c r="E19" s="50">
        <f>C19*D19</f>
        <v>50</v>
      </c>
    </row>
    <row r="20" spans="1:5" x14ac:dyDescent="0.3">
      <c r="A20" s="3" t="s">
        <v>51</v>
      </c>
      <c r="B20" s="35"/>
      <c r="C20" s="36"/>
      <c r="D20" s="36"/>
      <c r="E20" s="4">
        <f>SUM(E18:E19)</f>
        <v>60</v>
      </c>
    </row>
    <row r="21" spans="1:5" x14ac:dyDescent="0.3">
      <c r="A21" s="41" t="s">
        <v>65</v>
      </c>
      <c r="B21" s="41"/>
      <c r="C21" s="41"/>
      <c r="D21" s="41"/>
      <c r="E21" s="42">
        <f>SUM(E16,E20)</f>
        <v>975</v>
      </c>
    </row>
    <row r="24" spans="1:5" x14ac:dyDescent="0.3">
      <c r="A24" s="228" t="s">
        <v>53</v>
      </c>
      <c r="B24" s="229"/>
    </row>
    <row r="25" spans="1:5" x14ac:dyDescent="0.3">
      <c r="A25" s="19" t="str">
        <f>A10</f>
        <v>1-Insumos</v>
      </c>
      <c r="B25" s="29">
        <f>E16</f>
        <v>915</v>
      </c>
    </row>
    <row r="26" spans="1:5" x14ac:dyDescent="0.3">
      <c r="A26" s="26" t="str">
        <f>A17</f>
        <v>2-Serviços</v>
      </c>
      <c r="B26" s="29">
        <f>E20</f>
        <v>60</v>
      </c>
    </row>
    <row r="27" spans="1:5" x14ac:dyDescent="0.3">
      <c r="A27" s="11" t="s">
        <v>65</v>
      </c>
      <c r="B27" s="42">
        <f>SUM(B25:B26)</f>
        <v>975</v>
      </c>
    </row>
    <row r="30" spans="1:5" x14ac:dyDescent="0.3">
      <c r="A30" s="230" t="s">
        <v>501</v>
      </c>
      <c r="B30" s="230"/>
      <c r="C30" s="230"/>
      <c r="D30" s="230"/>
    </row>
    <row r="31" spans="1:5" x14ac:dyDescent="0.3">
      <c r="A31" t="s">
        <v>54</v>
      </c>
    </row>
    <row r="32" spans="1:5" ht="15.6" x14ac:dyDescent="0.3">
      <c r="A32" s="226" t="s">
        <v>55</v>
      </c>
      <c r="B32" s="226"/>
      <c r="C32" s="226"/>
      <c r="D32" s="226"/>
    </row>
    <row r="33" spans="1:4" ht="15.6" x14ac:dyDescent="0.3">
      <c r="A33" s="226" t="s">
        <v>57</v>
      </c>
      <c r="B33" s="226"/>
      <c r="C33" s="226"/>
      <c r="D33" s="226"/>
    </row>
    <row r="34" spans="1:4" ht="15.6" x14ac:dyDescent="0.3">
      <c r="A34" s="226" t="s">
        <v>407</v>
      </c>
      <c r="B34" s="226"/>
      <c r="C34" s="226"/>
      <c r="D34" s="226"/>
    </row>
  </sheetData>
  <mergeCells count="17"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52E1-85DD-4A14-AF67-3F9BE600B1C4}">
  <dimension ref="A1:E34"/>
  <sheetViews>
    <sheetView topLeftCell="A2" workbookViewId="0">
      <selection activeCell="J13" sqref="J13"/>
    </sheetView>
  </sheetViews>
  <sheetFormatPr defaultRowHeight="14.4" x14ac:dyDescent="0.3"/>
  <cols>
    <col min="1" max="1" width="27.6640625" customWidth="1"/>
    <col min="2" max="2" width="10.55468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33.75" customHeight="1" x14ac:dyDescent="0.3">
      <c r="A2" s="232"/>
      <c r="B2" s="233"/>
      <c r="C2" s="233"/>
      <c r="D2" s="233"/>
      <c r="E2" s="233"/>
    </row>
    <row r="3" spans="1:5" x14ac:dyDescent="0.3">
      <c r="A3" s="287" t="s">
        <v>231</v>
      </c>
      <c r="B3" s="288"/>
      <c r="C3" s="288"/>
      <c r="D3" s="288"/>
      <c r="E3" s="289"/>
    </row>
    <row r="4" spans="1:5" x14ac:dyDescent="0.3">
      <c r="A4" s="235" t="s">
        <v>3</v>
      </c>
      <c r="B4" s="236"/>
      <c r="C4" s="236"/>
      <c r="D4" s="236"/>
      <c r="E4" s="237"/>
    </row>
    <row r="5" spans="1:5" x14ac:dyDescent="0.3">
      <c r="A5" s="235" t="s">
        <v>303</v>
      </c>
      <c r="B5" s="236"/>
      <c r="C5" s="236"/>
      <c r="D5" s="236"/>
      <c r="E5" s="237"/>
    </row>
    <row r="6" spans="1:5" x14ac:dyDescent="0.3">
      <c r="A6" s="72" t="s">
        <v>595</v>
      </c>
      <c r="B6" s="62"/>
      <c r="C6" s="62"/>
      <c r="D6" s="62"/>
      <c r="E6" s="63"/>
    </row>
    <row r="7" spans="1:5" x14ac:dyDescent="0.3">
      <c r="A7" s="252" t="s">
        <v>564</v>
      </c>
      <c r="B7" s="236"/>
      <c r="C7" s="236"/>
      <c r="D7" s="236"/>
      <c r="E7" s="237"/>
    </row>
    <row r="8" spans="1:5" x14ac:dyDescent="0.3">
      <c r="A8" s="231" t="s">
        <v>140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19" t="s">
        <v>9</v>
      </c>
      <c r="C10" s="19" t="s">
        <v>232</v>
      </c>
      <c r="D10" s="19" t="s">
        <v>11</v>
      </c>
      <c r="E10" s="33" t="s">
        <v>233</v>
      </c>
    </row>
    <row r="11" spans="1:5" x14ac:dyDescent="0.3">
      <c r="A11" s="20" t="s">
        <v>234</v>
      </c>
      <c r="B11" s="20" t="s">
        <v>14</v>
      </c>
      <c r="C11" s="20">
        <v>1</v>
      </c>
      <c r="D11" s="179">
        <v>350</v>
      </c>
      <c r="E11" s="179">
        <f>C11*D11</f>
        <v>350</v>
      </c>
    </row>
    <row r="12" spans="1:5" x14ac:dyDescent="0.3">
      <c r="A12" s="20" t="s">
        <v>242</v>
      </c>
      <c r="B12" s="20" t="s">
        <v>14</v>
      </c>
      <c r="C12" s="20">
        <v>0.16</v>
      </c>
      <c r="D12" s="179">
        <v>2200</v>
      </c>
      <c r="E12" s="179">
        <f>C12*D12</f>
        <v>352</v>
      </c>
    </row>
    <row r="13" spans="1:5" x14ac:dyDescent="0.3">
      <c r="A13" s="20" t="s">
        <v>235</v>
      </c>
      <c r="B13" s="20" t="s">
        <v>79</v>
      </c>
      <c r="C13" s="34">
        <v>10</v>
      </c>
      <c r="D13" s="179">
        <v>4</v>
      </c>
      <c r="E13" s="179">
        <f>C13*D13</f>
        <v>40</v>
      </c>
    </row>
    <row r="14" spans="1:5" x14ac:dyDescent="0.3">
      <c r="A14" s="20" t="s">
        <v>236</v>
      </c>
      <c r="B14" s="20" t="s">
        <v>237</v>
      </c>
      <c r="C14" s="34">
        <v>2</v>
      </c>
      <c r="D14" s="179">
        <v>3</v>
      </c>
      <c r="E14" s="179">
        <f>C14*D14</f>
        <v>6</v>
      </c>
    </row>
    <row r="15" spans="1:5" x14ac:dyDescent="0.3">
      <c r="A15" s="20" t="s">
        <v>238</v>
      </c>
      <c r="B15" s="20" t="s">
        <v>237</v>
      </c>
      <c r="C15" s="34">
        <v>2</v>
      </c>
      <c r="D15" s="179">
        <v>4</v>
      </c>
      <c r="E15" s="179">
        <f>C15*D15</f>
        <v>8</v>
      </c>
    </row>
    <row r="16" spans="1:5" x14ac:dyDescent="0.3">
      <c r="A16" s="3" t="s">
        <v>36</v>
      </c>
      <c r="B16" s="35"/>
      <c r="C16" s="36"/>
      <c r="D16" s="36"/>
      <c r="E16" s="4">
        <f>SUM(E11:E15)</f>
        <v>756</v>
      </c>
    </row>
    <row r="17" spans="1:5" x14ac:dyDescent="0.3">
      <c r="A17" s="26" t="s">
        <v>80</v>
      </c>
      <c r="B17" s="26"/>
      <c r="C17" s="37"/>
      <c r="D17" s="180"/>
      <c r="E17" s="181"/>
    </row>
    <row r="18" spans="1:5" x14ac:dyDescent="0.3">
      <c r="A18" s="38" t="s">
        <v>239</v>
      </c>
      <c r="B18" s="38" t="s">
        <v>50</v>
      </c>
      <c r="C18" s="39">
        <v>1</v>
      </c>
      <c r="D18" s="182">
        <v>20</v>
      </c>
      <c r="E18" s="182">
        <f>C18*D18</f>
        <v>20</v>
      </c>
    </row>
    <row r="19" spans="1:5" x14ac:dyDescent="0.3">
      <c r="A19" s="38" t="s">
        <v>240</v>
      </c>
      <c r="B19" s="38" t="s">
        <v>48</v>
      </c>
      <c r="C19" s="67">
        <v>1</v>
      </c>
      <c r="D19" s="182">
        <v>75</v>
      </c>
      <c r="E19" s="182">
        <f>C19*D19</f>
        <v>75</v>
      </c>
    </row>
    <row r="20" spans="1:5" x14ac:dyDescent="0.3">
      <c r="A20" s="3" t="s">
        <v>51</v>
      </c>
      <c r="B20" s="35"/>
      <c r="C20" s="36"/>
      <c r="D20" s="183"/>
      <c r="E20" s="184">
        <f>SUM(E18:E19)</f>
        <v>95</v>
      </c>
    </row>
    <row r="21" spans="1:5" x14ac:dyDescent="0.3">
      <c r="A21" s="41" t="s">
        <v>65</v>
      </c>
      <c r="B21" s="41"/>
      <c r="C21" s="41"/>
      <c r="D21" s="185"/>
      <c r="E21" s="185">
        <f>SUM(E16,E20)</f>
        <v>851</v>
      </c>
    </row>
    <row r="24" spans="1:5" x14ac:dyDescent="0.3">
      <c r="A24" s="228" t="s">
        <v>53</v>
      </c>
      <c r="B24" s="229"/>
    </row>
    <row r="25" spans="1:5" x14ac:dyDescent="0.3">
      <c r="A25" s="19" t="str">
        <f>A10</f>
        <v>1-Insumos</v>
      </c>
      <c r="B25" s="29">
        <f>E16</f>
        <v>756</v>
      </c>
    </row>
    <row r="26" spans="1:5" x14ac:dyDescent="0.3">
      <c r="A26" s="26" t="str">
        <f>A17</f>
        <v>2-Serviços</v>
      </c>
      <c r="B26" s="29">
        <f>E20</f>
        <v>95</v>
      </c>
    </row>
    <row r="27" spans="1:5" x14ac:dyDescent="0.3">
      <c r="A27" s="11" t="s">
        <v>65</v>
      </c>
      <c r="B27" s="42">
        <f>SUM(B25:B26)</f>
        <v>851</v>
      </c>
    </row>
    <row r="30" spans="1:5" x14ac:dyDescent="0.3">
      <c r="A30" s="230" t="s">
        <v>501</v>
      </c>
      <c r="B30" s="230"/>
      <c r="C30" s="230"/>
      <c r="D30" s="230"/>
    </row>
    <row r="31" spans="1:5" x14ac:dyDescent="0.3">
      <c r="A31" t="s">
        <v>54</v>
      </c>
    </row>
    <row r="32" spans="1:5" ht="15.6" x14ac:dyDescent="0.3">
      <c r="A32" s="226" t="s">
        <v>55</v>
      </c>
      <c r="B32" s="226"/>
      <c r="C32" s="226"/>
      <c r="D32" s="226"/>
    </row>
    <row r="33" spans="1:4" ht="15.6" x14ac:dyDescent="0.3">
      <c r="A33" s="226" t="s">
        <v>57</v>
      </c>
      <c r="B33" s="226"/>
      <c r="C33" s="226"/>
      <c r="D33" s="226"/>
    </row>
    <row r="34" spans="1:4" ht="15.6" x14ac:dyDescent="0.3">
      <c r="A34" s="226" t="s">
        <v>407</v>
      </c>
      <c r="B34" s="226"/>
      <c r="C34" s="226"/>
      <c r="D34" s="226"/>
    </row>
  </sheetData>
  <mergeCells count="17"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A493-D4F7-4D6D-AFEF-29DDABE47B50}">
  <dimension ref="A1:E41"/>
  <sheetViews>
    <sheetView topLeftCell="A20" workbookViewId="0">
      <selection activeCell="I18" sqref="I18"/>
    </sheetView>
  </sheetViews>
  <sheetFormatPr defaultRowHeight="14.4" x14ac:dyDescent="0.3"/>
  <cols>
    <col min="1" max="1" width="34.109375" customWidth="1"/>
    <col min="2" max="2" width="12.109375" bestFit="1" customWidth="1"/>
    <col min="3" max="3" width="19.5546875" customWidth="1"/>
    <col min="4" max="4" width="13.6640625" customWidth="1"/>
    <col min="5" max="5" width="13.109375" customWidth="1"/>
  </cols>
  <sheetData>
    <row r="1" spans="1:5" x14ac:dyDescent="0.3">
      <c r="A1" s="232"/>
      <c r="B1" s="233" t="s">
        <v>0</v>
      </c>
      <c r="C1" s="233"/>
      <c r="D1" s="233"/>
      <c r="E1" s="233"/>
    </row>
    <row r="2" spans="1:5" ht="25.5" customHeight="1" x14ac:dyDescent="0.3">
      <c r="A2" s="232"/>
      <c r="B2" s="233"/>
      <c r="C2" s="233"/>
      <c r="D2" s="233"/>
      <c r="E2" s="233"/>
    </row>
    <row r="3" spans="1:5" x14ac:dyDescent="0.3">
      <c r="A3" s="287" t="s">
        <v>246</v>
      </c>
      <c r="B3" s="288"/>
      <c r="C3" s="288"/>
      <c r="D3" s="288"/>
      <c r="E3" s="289"/>
    </row>
    <row r="4" spans="1:5" x14ac:dyDescent="0.3">
      <c r="A4" s="235" t="s">
        <v>567</v>
      </c>
      <c r="B4" s="236"/>
      <c r="C4" s="236"/>
      <c r="D4" s="236"/>
      <c r="E4" s="237"/>
    </row>
    <row r="5" spans="1:5" x14ac:dyDescent="0.3">
      <c r="A5" s="235" t="s">
        <v>245</v>
      </c>
      <c r="B5" s="236"/>
      <c r="C5" s="236"/>
      <c r="D5" s="236"/>
      <c r="E5" s="237"/>
    </row>
    <row r="6" spans="1:5" x14ac:dyDescent="0.3">
      <c r="A6" s="72" t="s">
        <v>568</v>
      </c>
      <c r="B6" s="62"/>
      <c r="C6" s="62"/>
      <c r="D6" s="62"/>
      <c r="E6" s="63"/>
    </row>
    <row r="7" spans="1:5" x14ac:dyDescent="0.3">
      <c r="A7" s="252" t="s">
        <v>564</v>
      </c>
      <c r="B7" s="236"/>
      <c r="C7" s="236"/>
      <c r="D7" s="236"/>
      <c r="E7" s="237"/>
    </row>
    <row r="8" spans="1:5" x14ac:dyDescent="0.3">
      <c r="A8" s="252" t="s">
        <v>582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242</v>
      </c>
      <c r="B12" s="20" t="s">
        <v>14</v>
      </c>
      <c r="C12" s="20">
        <v>0.6</v>
      </c>
      <c r="D12" s="155">
        <v>2400</v>
      </c>
      <c r="E12" s="155">
        <f>C12*D12</f>
        <v>1440</v>
      </c>
    </row>
    <row r="13" spans="1:5" x14ac:dyDescent="0.3">
      <c r="A13" s="20" t="s">
        <v>247</v>
      </c>
      <c r="B13" s="20" t="s">
        <v>14</v>
      </c>
      <c r="C13" s="20">
        <v>1.5</v>
      </c>
      <c r="D13" s="155">
        <v>350</v>
      </c>
      <c r="E13" s="155">
        <f t="shared" ref="E13:E19" si="0">C13*D13</f>
        <v>525</v>
      </c>
    </row>
    <row r="14" spans="1:5" x14ac:dyDescent="0.3">
      <c r="A14" s="20" t="s">
        <v>583</v>
      </c>
      <c r="B14" s="20" t="s">
        <v>79</v>
      </c>
      <c r="C14" s="20">
        <v>20.399999999999999</v>
      </c>
      <c r="D14" s="155">
        <v>4</v>
      </c>
      <c r="E14" s="155">
        <f t="shared" si="0"/>
        <v>81.599999999999994</v>
      </c>
    </row>
    <row r="15" spans="1:5" x14ac:dyDescent="0.3">
      <c r="A15" s="20" t="s">
        <v>584</v>
      </c>
      <c r="B15" s="20" t="s">
        <v>237</v>
      </c>
      <c r="C15" s="20">
        <v>2</v>
      </c>
      <c r="D15" s="155">
        <v>3</v>
      </c>
      <c r="E15" s="155">
        <f t="shared" si="0"/>
        <v>6</v>
      </c>
    </row>
    <row r="16" spans="1:5" x14ac:dyDescent="0.3">
      <c r="A16" s="20" t="s">
        <v>585</v>
      </c>
      <c r="B16" s="20" t="s">
        <v>237</v>
      </c>
      <c r="C16" s="20">
        <v>2</v>
      </c>
      <c r="D16" s="155">
        <v>3</v>
      </c>
      <c r="E16" s="155">
        <f t="shared" si="0"/>
        <v>6</v>
      </c>
    </row>
    <row r="17" spans="1:5" x14ac:dyDescent="0.3">
      <c r="A17" s="20" t="s">
        <v>586</v>
      </c>
      <c r="B17" s="20" t="s">
        <v>237</v>
      </c>
      <c r="C17" s="20">
        <v>1</v>
      </c>
      <c r="D17" s="155">
        <v>3</v>
      </c>
      <c r="E17" s="155">
        <f t="shared" si="0"/>
        <v>3</v>
      </c>
    </row>
    <row r="18" spans="1:5" x14ac:dyDescent="0.3">
      <c r="A18" s="20" t="s">
        <v>587</v>
      </c>
      <c r="B18" s="20" t="s">
        <v>79</v>
      </c>
      <c r="C18" s="20">
        <v>100</v>
      </c>
      <c r="D18" s="155">
        <v>2.5</v>
      </c>
      <c r="E18" s="155">
        <f t="shared" si="0"/>
        <v>250</v>
      </c>
    </row>
    <row r="19" spans="1:5" x14ac:dyDescent="0.3">
      <c r="A19" s="20" t="s">
        <v>588</v>
      </c>
      <c r="B19" s="20" t="s">
        <v>79</v>
      </c>
      <c r="C19" s="20">
        <v>1000</v>
      </c>
      <c r="D19" s="155">
        <v>4</v>
      </c>
      <c r="E19" s="155">
        <f t="shared" si="0"/>
        <v>4000</v>
      </c>
    </row>
    <row r="20" spans="1:5" x14ac:dyDescent="0.3">
      <c r="A20" s="3" t="s">
        <v>36</v>
      </c>
      <c r="B20" s="35"/>
      <c r="C20" s="36"/>
      <c r="D20" s="36"/>
      <c r="E20" s="4">
        <f>SUM(E12:E19)</f>
        <v>6311.6</v>
      </c>
    </row>
    <row r="21" spans="1:5" x14ac:dyDescent="0.3">
      <c r="A21" s="26" t="s">
        <v>80</v>
      </c>
      <c r="B21" s="26"/>
      <c r="C21" s="37"/>
      <c r="D21" s="26"/>
      <c r="E21" s="5"/>
    </row>
    <row r="22" spans="1:5" x14ac:dyDescent="0.3">
      <c r="A22" s="38" t="s">
        <v>47</v>
      </c>
      <c r="B22" s="20" t="s">
        <v>589</v>
      </c>
      <c r="C22" s="39">
        <v>300</v>
      </c>
      <c r="D22" s="188">
        <v>8</v>
      </c>
      <c r="E22" s="188">
        <f>C22*D22</f>
        <v>2400</v>
      </c>
    </row>
    <row r="23" spans="1:5" x14ac:dyDescent="0.3">
      <c r="A23" s="3" t="s">
        <v>45</v>
      </c>
      <c r="B23" s="35"/>
      <c r="C23" s="36"/>
      <c r="D23" s="36"/>
      <c r="E23" s="184">
        <f>SUM(E22:E22)</f>
        <v>2400</v>
      </c>
    </row>
    <row r="24" spans="1:5" x14ac:dyDescent="0.3">
      <c r="A24" s="26" t="s">
        <v>248</v>
      </c>
      <c r="B24" s="26"/>
      <c r="C24" s="37"/>
      <c r="D24" s="26"/>
      <c r="E24" s="181"/>
    </row>
    <row r="25" spans="1:5" x14ac:dyDescent="0.3">
      <c r="A25" s="130"/>
      <c r="B25" s="20"/>
      <c r="C25" s="44"/>
      <c r="D25" s="45"/>
      <c r="E25" s="196">
        <f>C25*D25</f>
        <v>0</v>
      </c>
    </row>
    <row r="26" spans="1:5" x14ac:dyDescent="0.3">
      <c r="A26" s="3" t="s">
        <v>51</v>
      </c>
      <c r="B26" s="35"/>
      <c r="C26" s="36"/>
      <c r="D26" s="36"/>
      <c r="E26" s="184">
        <f>SUM(E25:E25)</f>
        <v>0</v>
      </c>
    </row>
    <row r="27" spans="1:5" x14ac:dyDescent="0.3">
      <c r="A27" s="41" t="s">
        <v>65</v>
      </c>
      <c r="B27" s="41"/>
      <c r="C27" s="41"/>
      <c r="D27" s="41"/>
      <c r="E27" s="185">
        <f>SUM(E26,E20,E23)</f>
        <v>8711.6</v>
      </c>
    </row>
    <row r="30" spans="1:5" x14ac:dyDescent="0.3">
      <c r="A30" s="228" t="s">
        <v>53</v>
      </c>
      <c r="B30" s="229"/>
    </row>
    <row r="31" spans="1:5" x14ac:dyDescent="0.3">
      <c r="A31" s="19" t="str">
        <f>A11</f>
        <v>1-Insumos</v>
      </c>
      <c r="B31" s="29">
        <f>E20</f>
        <v>6311.6</v>
      </c>
    </row>
    <row r="32" spans="1:5" x14ac:dyDescent="0.3">
      <c r="A32" s="26" t="str">
        <f>A21</f>
        <v>2-Serviços</v>
      </c>
      <c r="B32" s="29">
        <f>E23</f>
        <v>2400</v>
      </c>
    </row>
    <row r="33" spans="1:4" x14ac:dyDescent="0.3">
      <c r="A33" s="26" t="str">
        <f>A24</f>
        <v>3-Outros Serviços</v>
      </c>
      <c r="B33" s="29">
        <f>E26</f>
        <v>0</v>
      </c>
    </row>
    <row r="34" spans="1:4" x14ac:dyDescent="0.3">
      <c r="A34" s="11" t="s">
        <v>65</v>
      </c>
      <c r="B34" s="42">
        <f>SUM(B31:B33)</f>
        <v>8711.6</v>
      </c>
    </row>
    <row r="37" spans="1:4" x14ac:dyDescent="0.3">
      <c r="A37" s="230" t="s">
        <v>501</v>
      </c>
      <c r="B37" s="230"/>
      <c r="C37" s="230"/>
      <c r="D37" s="230"/>
    </row>
    <row r="38" spans="1:4" x14ac:dyDescent="0.3">
      <c r="A38" t="s">
        <v>54</v>
      </c>
    </row>
    <row r="39" spans="1:4" ht="15.6" x14ac:dyDescent="0.3">
      <c r="A39" s="226" t="s">
        <v>55</v>
      </c>
      <c r="B39" s="226"/>
      <c r="C39" s="226"/>
      <c r="D39" s="226"/>
    </row>
    <row r="40" spans="1:4" ht="15.6" x14ac:dyDescent="0.3">
      <c r="A40" s="226" t="s">
        <v>57</v>
      </c>
      <c r="B40" s="226"/>
      <c r="C40" s="226"/>
      <c r="D40" s="226"/>
    </row>
    <row r="41" spans="1:4" ht="15.6" x14ac:dyDescent="0.3">
      <c r="A41" s="226" t="s">
        <v>407</v>
      </c>
      <c r="B41" s="226"/>
      <c r="C41" s="226"/>
      <c r="D41" s="226"/>
    </row>
  </sheetData>
  <mergeCells count="18">
    <mergeCell ref="A7:E7"/>
    <mergeCell ref="A1:A2"/>
    <mergeCell ref="B1:E2"/>
    <mergeCell ref="A3:E3"/>
    <mergeCell ref="A4:E4"/>
    <mergeCell ref="A5:E5"/>
    <mergeCell ref="A8:E8"/>
    <mergeCell ref="A9:E9"/>
    <mergeCell ref="A10:E10"/>
    <mergeCell ref="A30:B30"/>
    <mergeCell ref="A37:B37"/>
    <mergeCell ref="C37:D37"/>
    <mergeCell ref="A39:B39"/>
    <mergeCell ref="C39:D39"/>
    <mergeCell ref="A40:B40"/>
    <mergeCell ref="C40:D40"/>
    <mergeCell ref="A41:B41"/>
    <mergeCell ref="C41:D4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33BD-2668-4B49-9DDD-F4F2F2454D7C}">
  <dimension ref="A1:E68"/>
  <sheetViews>
    <sheetView topLeftCell="A40" workbookViewId="0">
      <selection activeCell="A12" sqref="A12"/>
    </sheetView>
  </sheetViews>
  <sheetFormatPr defaultRowHeight="14.4" x14ac:dyDescent="0.3"/>
  <cols>
    <col min="1" max="1" width="28.109375" bestFit="1" customWidth="1"/>
    <col min="2" max="2" width="22.33203125" customWidth="1"/>
    <col min="3" max="3" width="16.33203125" customWidth="1"/>
    <col min="4" max="4" width="15" customWidth="1"/>
    <col min="5" max="5" width="14.6640625" customWidth="1"/>
  </cols>
  <sheetData>
    <row r="1" spans="1:5" x14ac:dyDescent="0.3">
      <c r="A1" s="232"/>
      <c r="B1" s="233" t="s">
        <v>0</v>
      </c>
      <c r="C1" s="233"/>
      <c r="D1" s="233"/>
      <c r="E1" s="233"/>
    </row>
    <row r="2" spans="1:5" ht="24" customHeight="1" x14ac:dyDescent="0.3">
      <c r="A2" s="232"/>
      <c r="B2" s="233"/>
      <c r="C2" s="233"/>
      <c r="D2" s="233"/>
      <c r="E2" s="233"/>
    </row>
    <row r="3" spans="1:5" x14ac:dyDescent="0.3">
      <c r="A3" s="234" t="s">
        <v>518</v>
      </c>
      <c r="B3" s="234"/>
      <c r="C3" s="235" t="s">
        <v>2</v>
      </c>
      <c r="D3" s="236"/>
      <c r="E3" s="237"/>
    </row>
    <row r="4" spans="1:5" x14ac:dyDescent="0.3">
      <c r="A4" s="238" t="s">
        <v>519</v>
      </c>
      <c r="B4" s="239"/>
      <c r="C4" s="235" t="s">
        <v>520</v>
      </c>
      <c r="D4" s="236"/>
      <c r="E4" s="237"/>
    </row>
    <row r="5" spans="1:5" ht="15.6" x14ac:dyDescent="0.3">
      <c r="A5" s="240" t="s">
        <v>498</v>
      </c>
      <c r="B5" s="240"/>
      <c r="C5" s="241" t="s">
        <v>505</v>
      </c>
      <c r="D5" s="242"/>
      <c r="E5" s="243"/>
    </row>
    <row r="6" spans="1:5" ht="15.6" x14ac:dyDescent="0.3">
      <c r="A6" s="249" t="s">
        <v>521</v>
      </c>
      <c r="B6" s="250"/>
      <c r="C6" s="241" t="s">
        <v>522</v>
      </c>
      <c r="D6" s="242"/>
      <c r="E6" s="243"/>
    </row>
    <row r="7" spans="1:5" x14ac:dyDescent="0.3">
      <c r="A7" s="246" t="s">
        <v>500</v>
      </c>
      <c r="B7" s="247"/>
      <c r="C7" s="247"/>
      <c r="D7" s="247"/>
      <c r="E7" s="248"/>
    </row>
    <row r="8" spans="1:5" x14ac:dyDescent="0.3">
      <c r="A8" s="231" t="s">
        <v>483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167</v>
      </c>
      <c r="B11" s="59" t="s">
        <v>14</v>
      </c>
      <c r="C11" s="60">
        <v>1.5</v>
      </c>
      <c r="D11" s="22">
        <v>352</v>
      </c>
      <c r="E11" s="22">
        <f t="shared" ref="E11:E16" si="0">C11*D11</f>
        <v>528</v>
      </c>
    </row>
    <row r="12" spans="1:5" x14ac:dyDescent="0.3">
      <c r="A12" s="20" t="s">
        <v>484</v>
      </c>
      <c r="B12" s="59" t="s">
        <v>14</v>
      </c>
      <c r="C12" s="60">
        <v>0.2</v>
      </c>
      <c r="D12" s="22">
        <v>2665.25</v>
      </c>
      <c r="E12" s="22">
        <f t="shared" si="0"/>
        <v>533.05000000000007</v>
      </c>
    </row>
    <row r="13" spans="1:5" x14ac:dyDescent="0.3">
      <c r="A13" s="20" t="s">
        <v>67</v>
      </c>
      <c r="B13" s="59" t="s">
        <v>14</v>
      </c>
      <c r="C13" s="60">
        <v>5</v>
      </c>
      <c r="D13" s="22">
        <v>450</v>
      </c>
      <c r="E13" s="22">
        <f t="shared" si="0"/>
        <v>2250</v>
      </c>
    </row>
    <row r="14" spans="1:5" x14ac:dyDescent="0.3">
      <c r="A14" s="20" t="s">
        <v>93</v>
      </c>
      <c r="B14" s="59" t="s">
        <v>14</v>
      </c>
      <c r="C14" s="60">
        <v>0.3</v>
      </c>
      <c r="D14" s="22">
        <v>2150</v>
      </c>
      <c r="E14" s="22">
        <f t="shared" si="0"/>
        <v>645</v>
      </c>
    </row>
    <row r="15" spans="1:5" x14ac:dyDescent="0.3">
      <c r="A15" s="20" t="s">
        <v>94</v>
      </c>
      <c r="B15" s="59" t="s">
        <v>14</v>
      </c>
      <c r="C15" s="60">
        <v>0.4</v>
      </c>
      <c r="D15" s="22">
        <v>1792.25</v>
      </c>
      <c r="E15" s="22">
        <f t="shared" si="0"/>
        <v>716.90000000000009</v>
      </c>
    </row>
    <row r="16" spans="1:5" x14ac:dyDescent="0.3">
      <c r="A16" s="20" t="s">
        <v>269</v>
      </c>
      <c r="B16" s="59" t="s">
        <v>14</v>
      </c>
      <c r="C16" s="60">
        <v>0.18</v>
      </c>
      <c r="D16" s="22">
        <v>2916.3333333333335</v>
      </c>
      <c r="E16" s="22">
        <f t="shared" si="0"/>
        <v>524.94000000000005</v>
      </c>
    </row>
    <row r="17" spans="1:5" x14ac:dyDescent="0.3">
      <c r="A17" s="3" t="s">
        <v>36</v>
      </c>
      <c r="B17" s="35"/>
      <c r="C17" s="36"/>
      <c r="D17" s="36"/>
      <c r="E17" s="42">
        <f>SUM(E11:E16)</f>
        <v>5197.8900000000012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20" t="s">
        <v>161</v>
      </c>
      <c r="B19" s="134" t="s">
        <v>148</v>
      </c>
      <c r="C19" s="60">
        <v>3</v>
      </c>
      <c r="D19" s="45">
        <v>143</v>
      </c>
      <c r="E19" s="22">
        <f>C19*D19</f>
        <v>429</v>
      </c>
    </row>
    <row r="20" spans="1:5" x14ac:dyDescent="0.3">
      <c r="A20" s="20" t="s">
        <v>485</v>
      </c>
      <c r="B20" s="134" t="s">
        <v>148</v>
      </c>
      <c r="C20" s="60">
        <v>4</v>
      </c>
      <c r="D20" s="45">
        <v>143</v>
      </c>
      <c r="E20" s="22">
        <f t="shared" ref="E20:E21" si="1">C20*D20</f>
        <v>572</v>
      </c>
    </row>
    <row r="21" spans="1:5" x14ac:dyDescent="0.3">
      <c r="A21" s="38" t="s">
        <v>96</v>
      </c>
      <c r="B21" s="134" t="s">
        <v>148</v>
      </c>
      <c r="C21" s="60">
        <v>6</v>
      </c>
      <c r="D21" s="45">
        <v>143</v>
      </c>
      <c r="E21" s="22">
        <f t="shared" si="1"/>
        <v>858</v>
      </c>
    </row>
    <row r="22" spans="1:5" x14ac:dyDescent="0.3">
      <c r="A22" s="3" t="s">
        <v>45</v>
      </c>
      <c r="B22" s="35"/>
      <c r="C22" s="36"/>
      <c r="D22" s="36"/>
      <c r="E22" s="42">
        <f>SUM(E19:E21)</f>
        <v>1859</v>
      </c>
    </row>
    <row r="23" spans="1:5" x14ac:dyDescent="0.3">
      <c r="A23" s="26" t="s">
        <v>90</v>
      </c>
      <c r="B23" s="26"/>
      <c r="C23" s="37"/>
      <c r="D23" s="26"/>
      <c r="E23" s="5"/>
    </row>
    <row r="24" spans="1:5" x14ac:dyDescent="0.3">
      <c r="A24" s="20" t="s">
        <v>32</v>
      </c>
      <c r="B24" s="49" t="s">
        <v>508</v>
      </c>
      <c r="C24" s="166">
        <v>5</v>
      </c>
      <c r="D24" s="50">
        <v>7.24</v>
      </c>
      <c r="E24" s="22">
        <f t="shared" ref="E24:E37" si="2">C24*D24</f>
        <v>36.200000000000003</v>
      </c>
    </row>
    <row r="25" spans="1:5" x14ac:dyDescent="0.3">
      <c r="A25" s="20" t="s">
        <v>33</v>
      </c>
      <c r="B25" s="49" t="s">
        <v>508</v>
      </c>
      <c r="C25" s="166">
        <v>2</v>
      </c>
      <c r="D25" s="50">
        <v>83.6</v>
      </c>
      <c r="E25" s="22">
        <f t="shared" si="2"/>
        <v>167.2</v>
      </c>
    </row>
    <row r="26" spans="1:5" x14ac:dyDescent="0.3">
      <c r="A26" s="20" t="s">
        <v>34</v>
      </c>
      <c r="B26" s="49" t="s">
        <v>508</v>
      </c>
      <c r="C26" s="166">
        <v>3</v>
      </c>
      <c r="D26" s="50">
        <v>45.6</v>
      </c>
      <c r="E26" s="22">
        <f t="shared" si="2"/>
        <v>136.80000000000001</v>
      </c>
    </row>
    <row r="27" spans="1:5" x14ac:dyDescent="0.3">
      <c r="A27" s="20" t="s">
        <v>35</v>
      </c>
      <c r="B27" s="49" t="s">
        <v>508</v>
      </c>
      <c r="C27" s="166">
        <v>6</v>
      </c>
      <c r="D27" s="50">
        <v>15.65</v>
      </c>
      <c r="E27" s="22">
        <f t="shared" si="2"/>
        <v>93.9</v>
      </c>
    </row>
    <row r="28" spans="1:5" x14ac:dyDescent="0.3">
      <c r="A28" s="38" t="s">
        <v>16</v>
      </c>
      <c r="B28" s="49" t="s">
        <v>508</v>
      </c>
      <c r="C28" s="166">
        <v>6</v>
      </c>
      <c r="D28" s="50">
        <v>25.95</v>
      </c>
      <c r="E28" s="22">
        <f t="shared" si="2"/>
        <v>155.69999999999999</v>
      </c>
    </row>
    <row r="29" spans="1:5" x14ac:dyDescent="0.3">
      <c r="A29" s="38" t="s">
        <v>18</v>
      </c>
      <c r="B29" s="49" t="s">
        <v>508</v>
      </c>
      <c r="C29" s="166">
        <v>1</v>
      </c>
      <c r="D29" s="50">
        <v>89</v>
      </c>
      <c r="E29" s="22">
        <f t="shared" si="2"/>
        <v>89</v>
      </c>
    </row>
    <row r="30" spans="1:5" x14ac:dyDescent="0.3">
      <c r="A30" s="38" t="s">
        <v>19</v>
      </c>
      <c r="B30" s="49" t="s">
        <v>508</v>
      </c>
      <c r="C30" s="166">
        <v>4</v>
      </c>
      <c r="D30" s="50">
        <v>62.2</v>
      </c>
      <c r="E30" s="22">
        <f t="shared" si="2"/>
        <v>248.8</v>
      </c>
    </row>
    <row r="31" spans="1:5" x14ac:dyDescent="0.3">
      <c r="A31" s="38" t="s">
        <v>29</v>
      </c>
      <c r="B31" s="49" t="s">
        <v>508</v>
      </c>
      <c r="C31" s="166">
        <v>1</v>
      </c>
      <c r="D31" s="50">
        <v>179.33333333333334</v>
      </c>
      <c r="E31" s="22">
        <f t="shared" si="2"/>
        <v>179.33333333333334</v>
      </c>
    </row>
    <row r="32" spans="1:5" x14ac:dyDescent="0.3">
      <c r="A32" s="169" t="s">
        <v>30</v>
      </c>
      <c r="B32" s="49" t="s">
        <v>508</v>
      </c>
      <c r="C32" s="166">
        <v>0.12</v>
      </c>
      <c r="D32" s="50">
        <v>420.83333333333331</v>
      </c>
      <c r="E32" s="22">
        <f t="shared" si="2"/>
        <v>50.499999999999993</v>
      </c>
    </row>
    <row r="33" spans="1:5" x14ac:dyDescent="0.3">
      <c r="A33" s="152" t="s">
        <v>21</v>
      </c>
      <c r="B33" s="49" t="s">
        <v>508</v>
      </c>
      <c r="C33" s="166">
        <v>0.8</v>
      </c>
      <c r="D33" s="50">
        <v>121.3</v>
      </c>
      <c r="E33" s="22">
        <f t="shared" si="2"/>
        <v>97.04</v>
      </c>
    </row>
    <row r="34" spans="1:5" x14ac:dyDescent="0.3">
      <c r="A34" s="152" t="s">
        <v>22</v>
      </c>
      <c r="B34" s="49" t="s">
        <v>508</v>
      </c>
      <c r="C34" s="166">
        <v>0.8</v>
      </c>
      <c r="D34" s="50">
        <v>90.174999999999997</v>
      </c>
      <c r="E34" s="22">
        <f t="shared" si="2"/>
        <v>72.14</v>
      </c>
    </row>
    <row r="35" spans="1:5" x14ac:dyDescent="0.3">
      <c r="A35" s="152" t="s">
        <v>23</v>
      </c>
      <c r="B35" s="49" t="s">
        <v>508</v>
      </c>
      <c r="C35" s="166">
        <v>1</v>
      </c>
      <c r="D35" s="50">
        <v>173</v>
      </c>
      <c r="E35" s="22">
        <f t="shared" si="2"/>
        <v>173</v>
      </c>
    </row>
    <row r="36" spans="1:5" x14ac:dyDescent="0.3">
      <c r="A36" s="152" t="s">
        <v>490</v>
      </c>
      <c r="B36" s="49" t="s">
        <v>486</v>
      </c>
      <c r="C36" s="166">
        <v>1</v>
      </c>
      <c r="D36" s="50">
        <v>24.25</v>
      </c>
      <c r="E36" s="22">
        <f t="shared" si="2"/>
        <v>24.25</v>
      </c>
    </row>
    <row r="37" spans="1:5" x14ac:dyDescent="0.3">
      <c r="A37" s="152" t="s">
        <v>491</v>
      </c>
      <c r="B37" s="49" t="s">
        <v>486</v>
      </c>
      <c r="C37" s="166">
        <v>1</v>
      </c>
      <c r="D37" s="50">
        <v>49</v>
      </c>
      <c r="E37" s="22">
        <f t="shared" si="2"/>
        <v>49</v>
      </c>
    </row>
    <row r="38" spans="1:5" x14ac:dyDescent="0.3">
      <c r="A38" s="3" t="s">
        <v>51</v>
      </c>
      <c r="B38" s="35"/>
      <c r="C38" s="36"/>
      <c r="D38" s="36"/>
      <c r="E38" s="42">
        <f>SUM(E24:E37)</f>
        <v>1572.8633333333332</v>
      </c>
    </row>
    <row r="39" spans="1:5" x14ac:dyDescent="0.3">
      <c r="A39" s="26" t="s">
        <v>95</v>
      </c>
      <c r="B39" s="52"/>
      <c r="C39" s="53"/>
      <c r="D39" s="37"/>
      <c r="E39" s="5"/>
    </row>
    <row r="40" spans="1:5" x14ac:dyDescent="0.3">
      <c r="A40" s="38" t="s">
        <v>493</v>
      </c>
      <c r="B40" s="49" t="s">
        <v>148</v>
      </c>
      <c r="C40" s="61">
        <v>6</v>
      </c>
      <c r="D40" s="170">
        <v>143</v>
      </c>
      <c r="E40" s="22">
        <f t="shared" ref="E40:E44" si="3">C40*D40</f>
        <v>858</v>
      </c>
    </row>
    <row r="41" spans="1:5" x14ac:dyDescent="0.3">
      <c r="A41" s="167" t="s">
        <v>492</v>
      </c>
      <c r="B41" s="49" t="s">
        <v>148</v>
      </c>
      <c r="C41" s="61">
        <v>12</v>
      </c>
      <c r="D41" s="170">
        <v>143</v>
      </c>
      <c r="E41" s="22">
        <f t="shared" si="3"/>
        <v>1716</v>
      </c>
    </row>
    <row r="42" spans="1:5" x14ac:dyDescent="0.3">
      <c r="A42" s="38" t="s">
        <v>511</v>
      </c>
      <c r="B42" s="49" t="s">
        <v>63</v>
      </c>
      <c r="C42" s="61">
        <v>8</v>
      </c>
      <c r="D42" s="170">
        <v>120</v>
      </c>
      <c r="E42" s="22">
        <f t="shared" si="3"/>
        <v>960</v>
      </c>
    </row>
    <row r="43" spans="1:5" x14ac:dyDescent="0.3">
      <c r="A43" s="38" t="s">
        <v>494</v>
      </c>
      <c r="B43" s="49" t="s">
        <v>63</v>
      </c>
      <c r="C43" s="61">
        <v>4</v>
      </c>
      <c r="D43" s="170">
        <v>120</v>
      </c>
      <c r="E43" s="22">
        <f t="shared" si="3"/>
        <v>480</v>
      </c>
    </row>
    <row r="44" spans="1:5" x14ac:dyDescent="0.3">
      <c r="A44" s="38" t="s">
        <v>172</v>
      </c>
      <c r="B44" s="49" t="s">
        <v>148</v>
      </c>
      <c r="C44" s="61">
        <v>6</v>
      </c>
      <c r="D44" s="45">
        <v>143</v>
      </c>
      <c r="E44" s="22">
        <f t="shared" si="3"/>
        <v>858</v>
      </c>
    </row>
    <row r="45" spans="1:5" x14ac:dyDescent="0.3">
      <c r="A45" s="54" t="s">
        <v>103</v>
      </c>
      <c r="B45" s="55"/>
      <c r="C45" s="56"/>
      <c r="D45" s="57"/>
      <c r="E45" s="42">
        <f>SUM(E40:E44)</f>
        <v>4872</v>
      </c>
    </row>
    <row r="46" spans="1:5" x14ac:dyDescent="0.3">
      <c r="A46" s="19" t="s">
        <v>104</v>
      </c>
      <c r="B46" s="19"/>
      <c r="C46" s="19"/>
      <c r="D46" s="19"/>
      <c r="E46" s="29"/>
    </row>
    <row r="47" spans="1:5" x14ac:dyDescent="0.3">
      <c r="A47" s="20" t="s">
        <v>132</v>
      </c>
      <c r="B47" s="20" t="s">
        <v>523</v>
      </c>
      <c r="C47" s="49">
        <v>800</v>
      </c>
      <c r="D47" s="22">
        <v>4</v>
      </c>
      <c r="E47" s="22">
        <f t="shared" ref="E47:E50" si="4">C47*D47</f>
        <v>3200</v>
      </c>
    </row>
    <row r="48" spans="1:5" x14ac:dyDescent="0.3">
      <c r="A48" s="20" t="s">
        <v>109</v>
      </c>
      <c r="B48" s="20" t="s">
        <v>48</v>
      </c>
      <c r="C48" s="49">
        <v>1</v>
      </c>
      <c r="D48" s="22">
        <v>1600</v>
      </c>
      <c r="E48" s="22">
        <f t="shared" si="4"/>
        <v>1600</v>
      </c>
    </row>
    <row r="49" spans="1:5" x14ac:dyDescent="0.3">
      <c r="A49" s="20" t="s">
        <v>134</v>
      </c>
      <c r="B49" s="20" t="s">
        <v>48</v>
      </c>
      <c r="C49" s="49">
        <v>3</v>
      </c>
      <c r="D49" s="22">
        <v>120</v>
      </c>
      <c r="E49" s="22">
        <f t="shared" si="4"/>
        <v>360</v>
      </c>
    </row>
    <row r="50" spans="1:5" x14ac:dyDescent="0.3">
      <c r="A50" s="20" t="s">
        <v>135</v>
      </c>
      <c r="B50" s="20" t="s">
        <v>148</v>
      </c>
      <c r="C50" s="49">
        <v>3</v>
      </c>
      <c r="D50" s="22">
        <v>143</v>
      </c>
      <c r="E50" s="22">
        <f t="shared" si="4"/>
        <v>429</v>
      </c>
    </row>
    <row r="51" spans="1:5" x14ac:dyDescent="0.3">
      <c r="A51" s="3" t="s">
        <v>111</v>
      </c>
      <c r="B51" s="3"/>
      <c r="C51" s="3"/>
      <c r="D51" s="3"/>
      <c r="E51" s="42">
        <f>SUM(E47:E50)</f>
        <v>5589</v>
      </c>
    </row>
    <row r="52" spans="1:5" x14ac:dyDescent="0.3">
      <c r="A52" s="41" t="s">
        <v>52</v>
      </c>
      <c r="B52" s="41"/>
      <c r="C52" s="41"/>
      <c r="D52" s="41"/>
      <c r="E52" s="42">
        <f>SUM(E17,E22,E38,E45,E51)</f>
        <v>19090.753333333334</v>
      </c>
    </row>
    <row r="55" spans="1:5" x14ac:dyDescent="0.3">
      <c r="A55" s="228" t="s">
        <v>53</v>
      </c>
      <c r="B55" s="229"/>
    </row>
    <row r="56" spans="1:5" x14ac:dyDescent="0.3">
      <c r="A56" s="19" t="s">
        <v>141</v>
      </c>
      <c r="B56" s="71">
        <f>E17</f>
        <v>5197.8900000000012</v>
      </c>
    </row>
    <row r="57" spans="1:5" x14ac:dyDescent="0.3">
      <c r="A57" s="26" t="s">
        <v>80</v>
      </c>
      <c r="B57" s="29">
        <f>E22</f>
        <v>1859</v>
      </c>
    </row>
    <row r="58" spans="1:5" x14ac:dyDescent="0.3">
      <c r="A58" s="26" t="s">
        <v>90</v>
      </c>
      <c r="B58" s="29">
        <f>E38</f>
        <v>1572.8633333333332</v>
      </c>
    </row>
    <row r="59" spans="1:5" x14ac:dyDescent="0.3">
      <c r="A59" s="26" t="s">
        <v>95</v>
      </c>
      <c r="B59" s="29">
        <f>E45</f>
        <v>4872</v>
      </c>
    </row>
    <row r="60" spans="1:5" x14ac:dyDescent="0.3">
      <c r="A60" s="26" t="s">
        <v>104</v>
      </c>
      <c r="B60" s="29">
        <f>E51</f>
        <v>5589</v>
      </c>
    </row>
    <row r="61" spans="1:5" x14ac:dyDescent="0.3">
      <c r="A61" s="11" t="s">
        <v>52</v>
      </c>
      <c r="B61" s="42">
        <f>SUM(B56:B60)</f>
        <v>19090.753333333334</v>
      </c>
    </row>
    <row r="64" spans="1:5" x14ac:dyDescent="0.3">
      <c r="A64" s="230" t="s">
        <v>501</v>
      </c>
      <c r="B64" s="230"/>
      <c r="C64" s="230"/>
      <c r="D64" s="230"/>
    </row>
    <row r="65" spans="1:4" x14ac:dyDescent="0.3">
      <c r="A65" t="s">
        <v>54</v>
      </c>
    </row>
    <row r="66" spans="1:4" ht="15.6" x14ac:dyDescent="0.3">
      <c r="A66" s="226" t="s">
        <v>55</v>
      </c>
      <c r="B66" s="226"/>
      <c r="C66" s="226"/>
      <c r="D66" s="226"/>
    </row>
    <row r="67" spans="1:4" ht="15.6" x14ac:dyDescent="0.3">
      <c r="A67" s="226" t="s">
        <v>57</v>
      </c>
      <c r="B67" s="226"/>
      <c r="C67" s="226"/>
      <c r="D67" s="226"/>
    </row>
    <row r="68" spans="1:4" ht="15.6" x14ac:dyDescent="0.3">
      <c r="A68" s="226" t="s">
        <v>407</v>
      </c>
      <c r="B68" s="226"/>
      <c r="C68" s="226"/>
      <c r="D68" s="226"/>
    </row>
  </sheetData>
  <mergeCells count="22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67:B67"/>
    <mergeCell ref="C67:D67"/>
    <mergeCell ref="A68:B68"/>
    <mergeCell ref="C68:D68"/>
    <mergeCell ref="A9:E9"/>
    <mergeCell ref="A55:B55"/>
    <mergeCell ref="A64:B64"/>
    <mergeCell ref="C64:D64"/>
    <mergeCell ref="A66:B66"/>
    <mergeCell ref="C66:D66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6C86-CE5D-4C1E-A5CC-4400C3CCCC73}">
  <dimension ref="A1:E45"/>
  <sheetViews>
    <sheetView topLeftCell="A16" workbookViewId="0">
      <selection activeCell="H20" sqref="H20"/>
    </sheetView>
  </sheetViews>
  <sheetFormatPr defaultRowHeight="14.4" x14ac:dyDescent="0.3"/>
  <cols>
    <col min="1" max="1" width="31.109375" bestFit="1" customWidth="1"/>
    <col min="2" max="2" width="13.33203125" bestFit="1" customWidth="1"/>
    <col min="3" max="3" width="18.88671875" bestFit="1" customWidth="1"/>
    <col min="4" max="4" width="13.44140625" bestFit="1" customWidth="1"/>
    <col min="5" max="5" width="16.109375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4.75" customHeight="1" x14ac:dyDescent="0.3">
      <c r="A2" s="232"/>
      <c r="B2" s="233"/>
      <c r="C2" s="233"/>
      <c r="D2" s="233"/>
      <c r="E2" s="233"/>
    </row>
    <row r="3" spans="1:5" x14ac:dyDescent="0.3">
      <c r="A3" s="287" t="s">
        <v>246</v>
      </c>
      <c r="B3" s="288"/>
      <c r="C3" s="288"/>
      <c r="D3" s="288"/>
      <c r="E3" s="289"/>
    </row>
    <row r="4" spans="1:5" x14ac:dyDescent="0.3">
      <c r="A4" s="235" t="s">
        <v>567</v>
      </c>
      <c r="B4" s="236"/>
      <c r="C4" s="236"/>
      <c r="D4" s="236"/>
      <c r="E4" s="237"/>
    </row>
    <row r="5" spans="1:5" x14ac:dyDescent="0.3">
      <c r="A5" s="235" t="s">
        <v>245</v>
      </c>
      <c r="B5" s="236"/>
      <c r="C5" s="236"/>
      <c r="D5" s="236"/>
      <c r="E5" s="237"/>
    </row>
    <row r="6" spans="1:5" x14ac:dyDescent="0.3">
      <c r="A6" s="252" t="s">
        <v>564</v>
      </c>
      <c r="B6" s="236"/>
      <c r="C6" s="236"/>
      <c r="D6" s="236"/>
      <c r="E6" s="237"/>
    </row>
    <row r="7" spans="1:5" x14ac:dyDescent="0.3">
      <c r="A7" s="72" t="s">
        <v>568</v>
      </c>
      <c r="B7" s="62"/>
      <c r="C7" s="62"/>
      <c r="D7" s="62"/>
      <c r="E7" s="63"/>
    </row>
    <row r="8" spans="1:5" x14ac:dyDescent="0.3">
      <c r="A8" s="235" t="s">
        <v>569</v>
      </c>
      <c r="B8" s="236"/>
      <c r="C8" s="236"/>
      <c r="D8" s="236"/>
      <c r="E8" s="237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141</v>
      </c>
      <c r="B11" s="19" t="s">
        <v>9</v>
      </c>
      <c r="C11" s="37" t="s">
        <v>304</v>
      </c>
      <c r="D11" s="52" t="s">
        <v>305</v>
      </c>
      <c r="E11" s="5" t="s">
        <v>306</v>
      </c>
    </row>
    <row r="12" spans="1:5" x14ac:dyDescent="0.3">
      <c r="A12" s="20" t="s">
        <v>242</v>
      </c>
      <c r="B12" s="49" t="s">
        <v>50</v>
      </c>
      <c r="C12" s="49">
        <v>25</v>
      </c>
      <c r="D12" s="186">
        <v>0.7</v>
      </c>
      <c r="E12" s="186">
        <f>D12*C12*365</f>
        <v>6387.5</v>
      </c>
    </row>
    <row r="13" spans="1:5" x14ac:dyDescent="0.3">
      <c r="A13" s="20" t="s">
        <v>307</v>
      </c>
      <c r="B13" s="49" t="s">
        <v>50</v>
      </c>
      <c r="C13" s="49">
        <v>25</v>
      </c>
      <c r="D13" s="186">
        <v>0.28000000000000003</v>
      </c>
      <c r="E13" s="186">
        <f t="shared" ref="E13:E14" si="0">D13*C13*365</f>
        <v>2555.0000000000005</v>
      </c>
    </row>
    <row r="14" spans="1:5" x14ac:dyDescent="0.3">
      <c r="A14" s="20" t="s">
        <v>308</v>
      </c>
      <c r="B14" s="49" t="s">
        <v>50</v>
      </c>
      <c r="C14" s="49">
        <v>25</v>
      </c>
      <c r="D14" s="186">
        <v>0.03</v>
      </c>
      <c r="E14" s="186">
        <f t="shared" si="0"/>
        <v>273.75</v>
      </c>
    </row>
    <row r="15" spans="1:5" x14ac:dyDescent="0.3">
      <c r="A15" s="3" t="s">
        <v>36</v>
      </c>
      <c r="B15" s="35"/>
      <c r="C15" s="36"/>
      <c r="D15" s="183"/>
      <c r="E15" s="184">
        <f>SUM(E12:E14)</f>
        <v>9216.25</v>
      </c>
    </row>
    <row r="16" spans="1:5" x14ac:dyDescent="0.3">
      <c r="A16" s="26" t="s">
        <v>80</v>
      </c>
      <c r="B16" s="26"/>
      <c r="C16" s="37" t="s">
        <v>304</v>
      </c>
      <c r="D16" s="187" t="s">
        <v>305</v>
      </c>
      <c r="E16" s="181" t="s">
        <v>306</v>
      </c>
    </row>
    <row r="17" spans="1:5" x14ac:dyDescent="0.3">
      <c r="A17" s="38" t="s">
        <v>47</v>
      </c>
      <c r="B17" s="49" t="s">
        <v>50</v>
      </c>
      <c r="C17" s="61">
        <v>25</v>
      </c>
      <c r="D17" s="182">
        <v>50</v>
      </c>
      <c r="E17" s="188">
        <f>D17*C17</f>
        <v>1250</v>
      </c>
    </row>
    <row r="18" spans="1:5" x14ac:dyDescent="0.3">
      <c r="A18" s="73" t="s">
        <v>309</v>
      </c>
      <c r="B18" s="49" t="s">
        <v>50</v>
      </c>
      <c r="C18" s="74">
        <v>25</v>
      </c>
      <c r="D18" s="189">
        <v>5</v>
      </c>
      <c r="E18" s="189">
        <f>D18*C18</f>
        <v>125</v>
      </c>
    </row>
    <row r="19" spans="1:5" x14ac:dyDescent="0.3">
      <c r="A19" s="3" t="s">
        <v>45</v>
      </c>
      <c r="B19" s="35"/>
      <c r="C19" s="36"/>
      <c r="D19" s="183"/>
      <c r="E19" s="184">
        <f>SUM(E17:E18)</f>
        <v>1375</v>
      </c>
    </row>
    <row r="20" spans="1:5" x14ac:dyDescent="0.3">
      <c r="A20" s="26" t="s">
        <v>570</v>
      </c>
      <c r="B20" s="26"/>
      <c r="C20" s="37" t="s">
        <v>304</v>
      </c>
      <c r="D20" s="187" t="s">
        <v>305</v>
      </c>
      <c r="E20" s="181" t="s">
        <v>306</v>
      </c>
    </row>
    <row r="21" spans="1:5" x14ac:dyDescent="0.3">
      <c r="A21" s="38" t="s">
        <v>310</v>
      </c>
      <c r="B21" s="49" t="s">
        <v>50</v>
      </c>
      <c r="C21" s="61">
        <v>25</v>
      </c>
      <c r="D21" s="182">
        <v>0.03</v>
      </c>
      <c r="E21" s="182">
        <f>C21*D21*365</f>
        <v>273.75</v>
      </c>
    </row>
    <row r="22" spans="1:5" x14ac:dyDescent="0.3">
      <c r="A22" s="38" t="s">
        <v>311</v>
      </c>
      <c r="B22" s="49" t="s">
        <v>50</v>
      </c>
      <c r="C22" s="61">
        <v>25</v>
      </c>
      <c r="D22" s="182">
        <v>0.02</v>
      </c>
      <c r="E22" s="182">
        <f t="shared" ref="E22:E25" si="1">C22*D22*365</f>
        <v>182.5</v>
      </c>
    </row>
    <row r="23" spans="1:5" x14ac:dyDescent="0.3">
      <c r="A23" s="38" t="s">
        <v>312</v>
      </c>
      <c r="B23" s="49" t="s">
        <v>50</v>
      </c>
      <c r="C23" s="61">
        <v>25</v>
      </c>
      <c r="D23" s="182">
        <v>0.02</v>
      </c>
      <c r="E23" s="182">
        <f t="shared" si="1"/>
        <v>182.5</v>
      </c>
    </row>
    <row r="24" spans="1:5" x14ac:dyDescent="0.3">
      <c r="A24" s="38" t="s">
        <v>313</v>
      </c>
      <c r="B24" s="49" t="s">
        <v>50</v>
      </c>
      <c r="C24" s="61">
        <v>25</v>
      </c>
      <c r="D24" s="182">
        <v>0.02</v>
      </c>
      <c r="E24" s="182">
        <f t="shared" si="1"/>
        <v>182.5</v>
      </c>
    </row>
    <row r="25" spans="1:5" x14ac:dyDescent="0.3">
      <c r="A25" s="38" t="s">
        <v>314</v>
      </c>
      <c r="B25" s="49" t="s">
        <v>50</v>
      </c>
      <c r="C25" s="61">
        <v>25</v>
      </c>
      <c r="D25" s="182">
        <v>0.03</v>
      </c>
      <c r="E25" s="182">
        <f t="shared" si="1"/>
        <v>273.75</v>
      </c>
    </row>
    <row r="26" spans="1:5" x14ac:dyDescent="0.3">
      <c r="A26" s="3" t="s">
        <v>51</v>
      </c>
      <c r="B26" s="35"/>
      <c r="C26" s="36"/>
      <c r="D26" s="183"/>
      <c r="E26" s="184">
        <v>1500</v>
      </c>
    </row>
    <row r="27" spans="1:5" x14ac:dyDescent="0.3">
      <c r="A27" s="26" t="s">
        <v>571</v>
      </c>
      <c r="B27" s="26"/>
      <c r="C27" s="37" t="s">
        <v>304</v>
      </c>
      <c r="D27" s="187" t="s">
        <v>305</v>
      </c>
      <c r="E27" s="181" t="s">
        <v>306</v>
      </c>
    </row>
    <row r="28" spans="1:5" x14ac:dyDescent="0.3">
      <c r="A28" s="190" t="s">
        <v>572</v>
      </c>
      <c r="B28" s="49" t="s">
        <v>50</v>
      </c>
      <c r="C28" s="191">
        <v>25</v>
      </c>
      <c r="D28" s="192">
        <v>0.03</v>
      </c>
      <c r="E28" s="193">
        <f>C28*D28*365</f>
        <v>273.75</v>
      </c>
    </row>
    <row r="29" spans="1:5" x14ac:dyDescent="0.3">
      <c r="A29" s="3" t="s">
        <v>103</v>
      </c>
      <c r="B29" s="35"/>
      <c r="C29" s="57"/>
      <c r="D29" s="194"/>
      <c r="E29" s="195">
        <f>E28</f>
        <v>273.75</v>
      </c>
    </row>
    <row r="30" spans="1:5" x14ac:dyDescent="0.3">
      <c r="A30" s="41" t="s">
        <v>65</v>
      </c>
      <c r="B30" s="41"/>
      <c r="C30" s="41"/>
      <c r="D30" s="185"/>
      <c r="E30" s="185">
        <f>SUM(E15,E19,E26,E29)</f>
        <v>12365</v>
      </c>
    </row>
    <row r="33" spans="1:4" x14ac:dyDescent="0.3">
      <c r="A33" s="228" t="s">
        <v>53</v>
      </c>
      <c r="B33" s="229"/>
    </row>
    <row r="34" spans="1:4" x14ac:dyDescent="0.3">
      <c r="A34" s="19" t="s">
        <v>141</v>
      </c>
      <c r="B34" s="29">
        <f>E15</f>
        <v>9216.25</v>
      </c>
    </row>
    <row r="35" spans="1:4" x14ac:dyDescent="0.3">
      <c r="A35" s="26" t="s">
        <v>80</v>
      </c>
      <c r="B35" s="29">
        <f>E19</f>
        <v>1375</v>
      </c>
    </row>
    <row r="36" spans="1:4" x14ac:dyDescent="0.3">
      <c r="A36" s="26" t="s">
        <v>570</v>
      </c>
      <c r="B36" s="29">
        <f>E26</f>
        <v>1500</v>
      </c>
    </row>
    <row r="37" spans="1:4" x14ac:dyDescent="0.3">
      <c r="A37" s="26" t="s">
        <v>573</v>
      </c>
      <c r="B37" s="29">
        <f>E29</f>
        <v>273.75</v>
      </c>
    </row>
    <row r="38" spans="1:4" x14ac:dyDescent="0.3">
      <c r="A38" s="11" t="s">
        <v>65</v>
      </c>
      <c r="B38" s="42">
        <f>SUM(B34:B37)</f>
        <v>12365</v>
      </c>
    </row>
    <row r="41" spans="1:4" x14ac:dyDescent="0.3">
      <c r="A41" s="230" t="s">
        <v>501</v>
      </c>
      <c r="B41" s="230"/>
      <c r="C41" s="230"/>
      <c r="D41" s="230"/>
    </row>
    <row r="42" spans="1:4" x14ac:dyDescent="0.3">
      <c r="A42" t="s">
        <v>54</v>
      </c>
    </row>
    <row r="43" spans="1:4" ht="15.6" x14ac:dyDescent="0.3">
      <c r="A43" s="226" t="s">
        <v>55</v>
      </c>
      <c r="B43" s="226"/>
      <c r="C43" s="226"/>
      <c r="D43" s="226"/>
    </row>
    <row r="44" spans="1:4" ht="15.6" x14ac:dyDescent="0.3">
      <c r="A44" s="226" t="s">
        <v>57</v>
      </c>
      <c r="B44" s="226"/>
      <c r="C44" s="226"/>
      <c r="D44" s="226"/>
    </row>
    <row r="45" spans="1:4" ht="15.6" x14ac:dyDescent="0.3">
      <c r="A45" s="226" t="s">
        <v>407</v>
      </c>
      <c r="B45" s="226"/>
      <c r="C45" s="226"/>
      <c r="D45" s="226"/>
    </row>
  </sheetData>
  <mergeCells count="18">
    <mergeCell ref="A41:B41"/>
    <mergeCell ref="C41:D41"/>
    <mergeCell ref="A9:E9"/>
    <mergeCell ref="A10:E10"/>
    <mergeCell ref="A8:E8"/>
    <mergeCell ref="A33:B33"/>
    <mergeCell ref="A6:E6"/>
    <mergeCell ref="A1:A2"/>
    <mergeCell ref="B1:E2"/>
    <mergeCell ref="A3:E3"/>
    <mergeCell ref="A4:E4"/>
    <mergeCell ref="A5:E5"/>
    <mergeCell ref="A43:B43"/>
    <mergeCell ref="C43:D43"/>
    <mergeCell ref="A44:B44"/>
    <mergeCell ref="C44:D44"/>
    <mergeCell ref="A45:B45"/>
    <mergeCell ref="C45:D4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465-3AF1-4522-A298-A448B8455B20}">
  <dimension ref="A1:E45"/>
  <sheetViews>
    <sheetView topLeftCell="A18" workbookViewId="0">
      <selection activeCell="C29" sqref="C29"/>
    </sheetView>
  </sheetViews>
  <sheetFormatPr defaultRowHeight="14.4" x14ac:dyDescent="0.3"/>
  <cols>
    <col min="1" max="1" width="37.44140625" bestFit="1" customWidth="1"/>
    <col min="2" max="2" width="13.33203125" bestFit="1" customWidth="1"/>
    <col min="3" max="3" width="17.33203125" customWidth="1"/>
    <col min="4" max="4" width="10.109375" customWidth="1"/>
    <col min="5" max="5" width="15.88671875" bestFit="1" customWidth="1"/>
  </cols>
  <sheetData>
    <row r="1" spans="1:5" ht="15" customHeight="1" x14ac:dyDescent="0.3">
      <c r="A1" s="232"/>
      <c r="B1" s="233" t="s">
        <v>0</v>
      </c>
      <c r="C1" s="233"/>
      <c r="D1" s="233"/>
      <c r="E1" s="233"/>
    </row>
    <row r="2" spans="1:5" ht="27.75" customHeight="1" x14ac:dyDescent="0.3">
      <c r="A2" s="232"/>
      <c r="B2" s="233"/>
      <c r="C2" s="233"/>
      <c r="D2" s="233"/>
      <c r="E2" s="233"/>
    </row>
    <row r="3" spans="1:5" x14ac:dyDescent="0.3">
      <c r="A3" s="287" t="s">
        <v>246</v>
      </c>
      <c r="B3" s="288"/>
      <c r="C3" s="288"/>
      <c r="D3" s="288"/>
      <c r="E3" s="289"/>
    </row>
    <row r="4" spans="1:5" x14ac:dyDescent="0.3">
      <c r="A4" s="235" t="s">
        <v>241</v>
      </c>
      <c r="B4" s="236"/>
      <c r="C4" s="236"/>
      <c r="D4" s="236"/>
      <c r="E4" s="237"/>
    </row>
    <row r="5" spans="1:5" x14ac:dyDescent="0.3">
      <c r="A5" s="235" t="s">
        <v>245</v>
      </c>
      <c r="B5" s="236"/>
      <c r="C5" s="236"/>
      <c r="D5" s="236"/>
      <c r="E5" s="237"/>
    </row>
    <row r="6" spans="1:5" x14ac:dyDescent="0.3">
      <c r="A6" s="72" t="s">
        <v>568</v>
      </c>
      <c r="B6" s="62"/>
      <c r="C6" s="62"/>
      <c r="D6" s="62"/>
      <c r="E6" s="63"/>
    </row>
    <row r="7" spans="1:5" x14ac:dyDescent="0.3">
      <c r="A7" s="252" t="s">
        <v>564</v>
      </c>
      <c r="B7" s="236"/>
      <c r="C7" s="236"/>
      <c r="D7" s="236"/>
      <c r="E7" s="237"/>
    </row>
    <row r="8" spans="1:5" x14ac:dyDescent="0.3">
      <c r="A8" s="77" t="s">
        <v>574</v>
      </c>
      <c r="B8" s="62"/>
      <c r="C8" s="62"/>
      <c r="D8" s="62"/>
      <c r="E8" s="63"/>
    </row>
    <row r="9" spans="1:5" x14ac:dyDescent="0.3">
      <c r="A9" s="231" t="s">
        <v>140</v>
      </c>
      <c r="B9" s="231"/>
      <c r="C9" s="231"/>
      <c r="D9" s="231"/>
      <c r="E9" s="231"/>
    </row>
    <row r="10" spans="1:5" x14ac:dyDescent="0.3">
      <c r="A10" s="227" t="s">
        <v>7</v>
      </c>
      <c r="B10" s="227"/>
      <c r="C10" s="227"/>
      <c r="D10" s="227"/>
      <c r="E10" s="227"/>
    </row>
    <row r="11" spans="1:5" x14ac:dyDescent="0.3">
      <c r="A11" s="19" t="s">
        <v>575</v>
      </c>
      <c r="B11" s="19" t="s">
        <v>9</v>
      </c>
      <c r="C11" s="37" t="s">
        <v>304</v>
      </c>
      <c r="D11" s="52" t="s">
        <v>305</v>
      </c>
      <c r="E11" s="5" t="s">
        <v>306</v>
      </c>
    </row>
    <row r="12" spans="1:5" x14ac:dyDescent="0.3">
      <c r="A12" s="20" t="s">
        <v>242</v>
      </c>
      <c r="B12" s="49" t="s">
        <v>50</v>
      </c>
      <c r="C12" s="49">
        <v>30</v>
      </c>
      <c r="D12" s="179">
        <v>0.7</v>
      </c>
      <c r="E12" s="179">
        <f>D12*C12*365</f>
        <v>7665</v>
      </c>
    </row>
    <row r="13" spans="1:5" x14ac:dyDescent="0.3">
      <c r="A13" s="20" t="s">
        <v>234</v>
      </c>
      <c r="B13" s="49" t="s">
        <v>50</v>
      </c>
      <c r="C13" s="49">
        <v>30</v>
      </c>
      <c r="D13" s="179">
        <v>0.28000000000000003</v>
      </c>
      <c r="E13" s="179">
        <f t="shared" ref="E13:E14" si="0">D13*C13*365</f>
        <v>3066</v>
      </c>
    </row>
    <row r="14" spans="1:5" x14ac:dyDescent="0.3">
      <c r="A14" s="20" t="s">
        <v>308</v>
      </c>
      <c r="B14" s="49" t="s">
        <v>50</v>
      </c>
      <c r="C14" s="49">
        <v>30</v>
      </c>
      <c r="D14" s="179">
        <v>0.03</v>
      </c>
      <c r="E14" s="179">
        <f t="shared" si="0"/>
        <v>328.49999999999994</v>
      </c>
    </row>
    <row r="15" spans="1:5" s="31" customFormat="1" x14ac:dyDescent="0.3">
      <c r="A15" s="3" t="s">
        <v>36</v>
      </c>
      <c r="B15" s="3"/>
      <c r="C15" s="4"/>
      <c r="D15" s="184"/>
      <c r="E15" s="184">
        <f>SUM(E12:E14)</f>
        <v>11059.5</v>
      </c>
    </row>
    <row r="16" spans="1:5" x14ac:dyDescent="0.3">
      <c r="A16" s="26" t="s">
        <v>576</v>
      </c>
      <c r="B16" s="26" t="s">
        <v>9</v>
      </c>
      <c r="C16" s="37" t="s">
        <v>304</v>
      </c>
      <c r="D16" s="187" t="s">
        <v>305</v>
      </c>
      <c r="E16" s="181" t="s">
        <v>306</v>
      </c>
    </row>
    <row r="17" spans="1:5" x14ac:dyDescent="0.3">
      <c r="A17" s="38" t="s">
        <v>310</v>
      </c>
      <c r="B17" s="49" t="s">
        <v>50</v>
      </c>
      <c r="C17" s="61">
        <v>30</v>
      </c>
      <c r="D17" s="182">
        <v>0.05</v>
      </c>
      <c r="E17" s="182">
        <f>C17*D17*365</f>
        <v>547.5</v>
      </c>
    </row>
    <row r="18" spans="1:5" x14ac:dyDescent="0.3">
      <c r="A18" s="38" t="s">
        <v>311</v>
      </c>
      <c r="B18" s="49" t="s">
        <v>50</v>
      </c>
      <c r="C18" s="61">
        <v>30</v>
      </c>
      <c r="D18" s="182">
        <v>0.02</v>
      </c>
      <c r="E18" s="182">
        <f t="shared" ref="E18:E21" si="1">C18*D18*365</f>
        <v>219</v>
      </c>
    </row>
    <row r="19" spans="1:5" x14ac:dyDescent="0.3">
      <c r="A19" s="38" t="s">
        <v>312</v>
      </c>
      <c r="B19" s="49" t="s">
        <v>50</v>
      </c>
      <c r="C19" s="61">
        <v>30</v>
      </c>
      <c r="D19" s="182">
        <v>0.01</v>
      </c>
      <c r="E19" s="182">
        <f t="shared" si="1"/>
        <v>109.5</v>
      </c>
    </row>
    <row r="20" spans="1:5" x14ac:dyDescent="0.3">
      <c r="A20" s="38" t="s">
        <v>313</v>
      </c>
      <c r="B20" s="49" t="s">
        <v>50</v>
      </c>
      <c r="C20" s="61">
        <v>30</v>
      </c>
      <c r="D20" s="182">
        <v>0.03</v>
      </c>
      <c r="E20" s="182">
        <f t="shared" si="1"/>
        <v>328.49999999999994</v>
      </c>
    </row>
    <row r="21" spans="1:5" x14ac:dyDescent="0.3">
      <c r="A21" s="38" t="s">
        <v>314</v>
      </c>
      <c r="B21" s="49" t="s">
        <v>50</v>
      </c>
      <c r="C21" s="61">
        <v>30</v>
      </c>
      <c r="D21" s="182">
        <v>0.04</v>
      </c>
      <c r="E21" s="182">
        <f t="shared" si="1"/>
        <v>438</v>
      </c>
    </row>
    <row r="22" spans="1:5" x14ac:dyDescent="0.3">
      <c r="A22" s="3" t="s">
        <v>45</v>
      </c>
      <c r="B22" s="35"/>
      <c r="C22" s="36"/>
      <c r="D22" s="183"/>
      <c r="E22" s="184">
        <f>SUM(E17:E21)</f>
        <v>1642.5</v>
      </c>
    </row>
    <row r="23" spans="1:5" x14ac:dyDescent="0.3">
      <c r="A23" s="26" t="s">
        <v>577</v>
      </c>
      <c r="B23" s="26"/>
      <c r="C23" s="37" t="s">
        <v>304</v>
      </c>
      <c r="D23" s="187" t="s">
        <v>305</v>
      </c>
      <c r="E23" s="181" t="s">
        <v>306</v>
      </c>
    </row>
    <row r="24" spans="1:5" x14ac:dyDescent="0.3">
      <c r="A24" s="38" t="s">
        <v>315</v>
      </c>
      <c r="B24" s="49" t="s">
        <v>50</v>
      </c>
      <c r="C24" s="61">
        <v>30</v>
      </c>
      <c r="D24" s="186">
        <v>50</v>
      </c>
      <c r="E24" s="186">
        <f>D24*C24</f>
        <v>1500</v>
      </c>
    </row>
    <row r="25" spans="1:5" x14ac:dyDescent="0.3">
      <c r="A25" s="38" t="s">
        <v>309</v>
      </c>
      <c r="B25" s="49" t="s">
        <v>50</v>
      </c>
      <c r="C25" s="61">
        <v>30</v>
      </c>
      <c r="D25" s="186">
        <v>5</v>
      </c>
      <c r="E25" s="186">
        <f>D25*C25</f>
        <v>150</v>
      </c>
    </row>
    <row r="26" spans="1:5" x14ac:dyDescent="0.3">
      <c r="A26" s="3" t="s">
        <v>51</v>
      </c>
      <c r="B26" s="35"/>
      <c r="C26" s="36"/>
      <c r="D26" s="183"/>
      <c r="E26" s="184">
        <f>SUM(E24:E25)</f>
        <v>1650</v>
      </c>
    </row>
    <row r="27" spans="1:5" x14ac:dyDescent="0.3">
      <c r="A27" s="26" t="s">
        <v>578</v>
      </c>
      <c r="B27" s="26"/>
      <c r="C27" s="37" t="s">
        <v>304</v>
      </c>
      <c r="D27" s="187" t="s">
        <v>305</v>
      </c>
      <c r="E27" s="181" t="s">
        <v>306</v>
      </c>
    </row>
    <row r="28" spans="1:5" x14ac:dyDescent="0.3">
      <c r="A28" s="38" t="s">
        <v>579</v>
      </c>
      <c r="B28" s="49" t="s">
        <v>50</v>
      </c>
      <c r="C28" s="61">
        <v>30</v>
      </c>
      <c r="D28" s="186">
        <v>3.5000000000000003E-2</v>
      </c>
      <c r="E28" s="186">
        <f>D28*C28*365</f>
        <v>383.25</v>
      </c>
    </row>
    <row r="29" spans="1:5" x14ac:dyDescent="0.3">
      <c r="A29" s="3" t="s">
        <v>103</v>
      </c>
      <c r="B29" s="35"/>
      <c r="C29" s="36"/>
      <c r="D29" s="183"/>
      <c r="E29" s="184">
        <f>SUM(E28:E28)</f>
        <v>383.25</v>
      </c>
    </row>
    <row r="30" spans="1:5" x14ac:dyDescent="0.3">
      <c r="A30" s="41" t="s">
        <v>65</v>
      </c>
      <c r="B30" s="41"/>
      <c r="C30" s="41"/>
      <c r="D30" s="185"/>
      <c r="E30" s="185">
        <f>SUM(E15,E22,E26,E29)</f>
        <v>14735.25</v>
      </c>
    </row>
    <row r="33" spans="1:4" x14ac:dyDescent="0.3">
      <c r="A33" s="228" t="s">
        <v>53</v>
      </c>
      <c r="B33" s="229"/>
    </row>
    <row r="34" spans="1:4" x14ac:dyDescent="0.3">
      <c r="A34" s="19" t="s">
        <v>141</v>
      </c>
      <c r="B34" s="29">
        <f>E15</f>
        <v>11059.5</v>
      </c>
    </row>
    <row r="35" spans="1:4" x14ac:dyDescent="0.3">
      <c r="A35" s="26" t="s">
        <v>580</v>
      </c>
      <c r="B35" s="29">
        <f>E22</f>
        <v>1642.5</v>
      </c>
    </row>
    <row r="36" spans="1:4" x14ac:dyDescent="0.3">
      <c r="A36" s="26" t="s">
        <v>581</v>
      </c>
      <c r="B36" s="29">
        <f>E26</f>
        <v>1650</v>
      </c>
    </row>
    <row r="37" spans="1:4" x14ac:dyDescent="0.3">
      <c r="A37" s="26" t="s">
        <v>578</v>
      </c>
      <c r="B37" s="29">
        <f>E29</f>
        <v>383.25</v>
      </c>
    </row>
    <row r="38" spans="1:4" x14ac:dyDescent="0.3">
      <c r="A38" s="11" t="s">
        <v>65</v>
      </c>
      <c r="B38" s="42">
        <f>SUM(B34:B37)</f>
        <v>14735.25</v>
      </c>
    </row>
    <row r="41" spans="1:4" x14ac:dyDescent="0.3">
      <c r="A41" s="230" t="s">
        <v>501</v>
      </c>
      <c r="B41" s="230"/>
      <c r="C41" s="230"/>
      <c r="D41" s="230"/>
    </row>
    <row r="42" spans="1:4" x14ac:dyDescent="0.3">
      <c r="A42" t="s">
        <v>54</v>
      </c>
    </row>
    <row r="43" spans="1:4" ht="15.6" x14ac:dyDescent="0.3">
      <c r="A43" s="226" t="s">
        <v>55</v>
      </c>
      <c r="B43" s="226"/>
      <c r="C43" s="226"/>
      <c r="D43" s="226"/>
    </row>
    <row r="44" spans="1:4" ht="15.6" x14ac:dyDescent="0.3">
      <c r="A44" s="226" t="s">
        <v>57</v>
      </c>
      <c r="B44" s="226"/>
      <c r="C44" s="226"/>
      <c r="D44" s="226"/>
    </row>
    <row r="45" spans="1:4" ht="15.6" x14ac:dyDescent="0.3">
      <c r="A45" s="226" t="s">
        <v>407</v>
      </c>
      <c r="B45" s="226"/>
      <c r="C45" s="226"/>
      <c r="D45" s="226"/>
    </row>
  </sheetData>
  <mergeCells count="17">
    <mergeCell ref="A33:B33"/>
    <mergeCell ref="A9:E9"/>
    <mergeCell ref="A10:E10"/>
    <mergeCell ref="A7:E7"/>
    <mergeCell ref="A1:A2"/>
    <mergeCell ref="B1:E2"/>
    <mergeCell ref="A3:E3"/>
    <mergeCell ref="A4:E4"/>
    <mergeCell ref="A5:E5"/>
    <mergeCell ref="A45:B45"/>
    <mergeCell ref="C45:D45"/>
    <mergeCell ref="A41:B41"/>
    <mergeCell ref="C41:D41"/>
    <mergeCell ref="A43:B43"/>
    <mergeCell ref="C43:D43"/>
    <mergeCell ref="A44:B44"/>
    <mergeCell ref="C44:D4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0030-AEEF-49D1-B190-9059284B0A42}">
  <dimension ref="A1:E61"/>
  <sheetViews>
    <sheetView topLeftCell="A33" workbookViewId="0">
      <selection activeCell="H13" sqref="H13"/>
    </sheetView>
  </sheetViews>
  <sheetFormatPr defaultRowHeight="14.4" x14ac:dyDescent="0.3"/>
  <cols>
    <col min="1" max="1" width="27.44140625" bestFit="1" customWidth="1"/>
    <col min="2" max="2" width="22.33203125" customWidth="1"/>
    <col min="3" max="3" width="14.5546875" bestFit="1" customWidth="1"/>
    <col min="4" max="4" width="13.5546875" bestFit="1" customWidth="1"/>
    <col min="5" max="5" width="16.6640625" customWidth="1"/>
  </cols>
  <sheetData>
    <row r="1" spans="1:5" ht="15" customHeight="1" x14ac:dyDescent="0.3">
      <c r="A1" s="258"/>
      <c r="B1" s="259" t="s">
        <v>0</v>
      </c>
      <c r="C1" s="259"/>
      <c r="D1" s="259"/>
      <c r="E1" s="259"/>
    </row>
    <row r="2" spans="1:5" ht="27.75" customHeight="1" x14ac:dyDescent="0.3">
      <c r="A2" s="258"/>
      <c r="B2" s="259"/>
      <c r="C2" s="259"/>
      <c r="D2" s="259"/>
      <c r="E2" s="259"/>
    </row>
    <row r="3" spans="1:5" x14ac:dyDescent="0.3">
      <c r="A3" s="260" t="s">
        <v>1</v>
      </c>
      <c r="B3" s="260"/>
      <c r="C3" s="254" t="s">
        <v>2</v>
      </c>
      <c r="D3" s="255"/>
      <c r="E3" s="256"/>
    </row>
    <row r="4" spans="1:5" x14ac:dyDescent="0.3">
      <c r="A4" s="261" t="s">
        <v>3</v>
      </c>
      <c r="B4" s="261"/>
      <c r="C4" s="254" t="s">
        <v>4</v>
      </c>
      <c r="D4" s="255"/>
      <c r="E4" s="256"/>
    </row>
    <row r="5" spans="1:5" ht="15.6" x14ac:dyDescent="0.3">
      <c r="A5" s="240" t="s">
        <v>498</v>
      </c>
      <c r="B5" s="240"/>
      <c r="C5" s="254" t="s">
        <v>5</v>
      </c>
      <c r="D5" s="255"/>
      <c r="E5" s="256"/>
    </row>
    <row r="6" spans="1:5" x14ac:dyDescent="0.3">
      <c r="A6" s="252" t="s">
        <v>524</v>
      </c>
      <c r="B6" s="237"/>
      <c r="C6" s="163" t="s">
        <v>250</v>
      </c>
      <c r="D6" s="163"/>
      <c r="E6" s="164"/>
    </row>
    <row r="7" spans="1:5" x14ac:dyDescent="0.3">
      <c r="A7" s="246" t="s">
        <v>525</v>
      </c>
      <c r="B7" s="247"/>
      <c r="C7" s="247"/>
      <c r="D7" s="247"/>
      <c r="E7" s="248"/>
    </row>
    <row r="8" spans="1:5" x14ac:dyDescent="0.3">
      <c r="A8" s="257" t="s">
        <v>6</v>
      </c>
      <c r="B8" s="257"/>
      <c r="C8" s="257"/>
      <c r="D8" s="257"/>
      <c r="E8" s="257"/>
    </row>
    <row r="9" spans="1:5" x14ac:dyDescent="0.3">
      <c r="A9" s="253" t="s">
        <v>7</v>
      </c>
      <c r="B9" s="253"/>
      <c r="C9" s="253"/>
      <c r="D9" s="253"/>
      <c r="E9" s="253"/>
    </row>
    <row r="10" spans="1:5" x14ac:dyDescent="0.3">
      <c r="A10" s="1" t="s">
        <v>8</v>
      </c>
      <c r="B10" s="2" t="s">
        <v>9</v>
      </c>
      <c r="C10" s="2" t="s">
        <v>526</v>
      </c>
      <c r="D10" s="2" t="s">
        <v>11</v>
      </c>
      <c r="E10" s="2" t="s">
        <v>12</v>
      </c>
    </row>
    <row r="11" spans="1:5" x14ac:dyDescent="0.3">
      <c r="A11" s="7" t="s">
        <v>13</v>
      </c>
      <c r="B11" s="7" t="s">
        <v>14</v>
      </c>
      <c r="C11" s="172">
        <v>1.5329999999999999</v>
      </c>
      <c r="D11" s="173">
        <v>2685</v>
      </c>
      <c r="E11" s="173">
        <f>PRODUCT(C11*D11)</f>
        <v>4116.1049999999996</v>
      </c>
    </row>
    <row r="12" spans="1:5" x14ac:dyDescent="0.3">
      <c r="A12" s="7" t="s">
        <v>15</v>
      </c>
      <c r="B12" s="7" t="s">
        <v>14</v>
      </c>
      <c r="C12" s="172">
        <v>1.5</v>
      </c>
      <c r="D12" s="173">
        <v>352</v>
      </c>
      <c r="E12" s="173">
        <f t="shared" ref="E12:E31" si="0">PRODUCT(C12*D12)</f>
        <v>528</v>
      </c>
    </row>
    <row r="13" spans="1:5" x14ac:dyDescent="0.3">
      <c r="A13" s="7" t="s">
        <v>16</v>
      </c>
      <c r="B13" s="7" t="s">
        <v>17</v>
      </c>
      <c r="C13" s="172">
        <v>2</v>
      </c>
      <c r="D13" s="173">
        <v>89</v>
      </c>
      <c r="E13" s="173">
        <f t="shared" si="0"/>
        <v>178</v>
      </c>
    </row>
    <row r="14" spans="1:5" x14ac:dyDescent="0.3">
      <c r="A14" s="7" t="s">
        <v>18</v>
      </c>
      <c r="B14" s="7" t="s">
        <v>17</v>
      </c>
      <c r="C14" s="172">
        <v>1.2</v>
      </c>
      <c r="D14" s="173">
        <v>315.66666666666669</v>
      </c>
      <c r="E14" s="173">
        <f t="shared" si="0"/>
        <v>378.8</v>
      </c>
    </row>
    <row r="15" spans="1:5" x14ac:dyDescent="0.3">
      <c r="A15" s="7" t="s">
        <v>19</v>
      </c>
      <c r="B15" s="7" t="s">
        <v>17</v>
      </c>
      <c r="C15" s="172">
        <v>3</v>
      </c>
      <c r="D15" s="173">
        <v>62.2</v>
      </c>
      <c r="E15" s="173">
        <f t="shared" si="0"/>
        <v>186.60000000000002</v>
      </c>
    </row>
    <row r="16" spans="1:5" x14ac:dyDescent="0.3">
      <c r="A16" s="7" t="s">
        <v>20</v>
      </c>
      <c r="B16" s="7" t="s">
        <v>17</v>
      </c>
      <c r="C16" s="172">
        <v>1</v>
      </c>
      <c r="D16" s="173">
        <v>57.5625</v>
      </c>
      <c r="E16" s="173">
        <f t="shared" si="0"/>
        <v>57.5625</v>
      </c>
    </row>
    <row r="17" spans="1:5" x14ac:dyDescent="0.3">
      <c r="A17" s="7" t="s">
        <v>21</v>
      </c>
      <c r="B17" s="7" t="s">
        <v>17</v>
      </c>
      <c r="C17" s="172">
        <v>5</v>
      </c>
      <c r="D17" s="173">
        <v>34.6875</v>
      </c>
      <c r="E17" s="173">
        <f t="shared" si="0"/>
        <v>173.4375</v>
      </c>
    </row>
    <row r="18" spans="1:5" x14ac:dyDescent="0.3">
      <c r="A18" s="7" t="s">
        <v>22</v>
      </c>
      <c r="B18" s="7" t="s">
        <v>17</v>
      </c>
      <c r="C18" s="172">
        <v>0.1</v>
      </c>
      <c r="D18" s="173">
        <v>1450</v>
      </c>
      <c r="E18" s="173">
        <f t="shared" si="0"/>
        <v>145</v>
      </c>
    </row>
    <row r="19" spans="1:5" x14ac:dyDescent="0.3">
      <c r="A19" s="7" t="s">
        <v>23</v>
      </c>
      <c r="B19" s="7" t="s">
        <v>17</v>
      </c>
      <c r="C19" s="172">
        <v>0.5</v>
      </c>
      <c r="D19" s="173">
        <v>579.5</v>
      </c>
      <c r="E19" s="173">
        <f t="shared" si="0"/>
        <v>289.75</v>
      </c>
    </row>
    <row r="20" spans="1:5" x14ac:dyDescent="0.3">
      <c r="A20" s="7" t="s">
        <v>24</v>
      </c>
      <c r="B20" s="7" t="s">
        <v>17</v>
      </c>
      <c r="C20" s="172">
        <v>2</v>
      </c>
      <c r="D20" s="173">
        <v>175</v>
      </c>
      <c r="E20" s="173">
        <f t="shared" si="0"/>
        <v>350</v>
      </c>
    </row>
    <row r="21" spans="1:5" x14ac:dyDescent="0.3">
      <c r="A21" s="7" t="s">
        <v>25</v>
      </c>
      <c r="B21" s="7" t="s">
        <v>17</v>
      </c>
      <c r="C21" s="172">
        <v>1.25</v>
      </c>
      <c r="D21" s="173">
        <v>81.400000000000006</v>
      </c>
      <c r="E21" s="173">
        <f t="shared" si="0"/>
        <v>101.75</v>
      </c>
    </row>
    <row r="22" spans="1:5" x14ac:dyDescent="0.3">
      <c r="A22" s="7" t="s">
        <v>26</v>
      </c>
      <c r="B22" s="7" t="s">
        <v>17</v>
      </c>
      <c r="C22" s="172">
        <v>1</v>
      </c>
      <c r="D22" s="173">
        <v>78.5</v>
      </c>
      <c r="E22" s="173">
        <f t="shared" si="0"/>
        <v>78.5</v>
      </c>
    </row>
    <row r="23" spans="1:5" x14ac:dyDescent="0.3">
      <c r="A23" s="7" t="s">
        <v>27</v>
      </c>
      <c r="B23" s="7" t="s">
        <v>17</v>
      </c>
      <c r="C23" s="172">
        <v>1.4999999999999999E-2</v>
      </c>
      <c r="D23" s="173">
        <v>258</v>
      </c>
      <c r="E23" s="173">
        <f t="shared" si="0"/>
        <v>3.8699999999999997</v>
      </c>
    </row>
    <row r="24" spans="1:5" x14ac:dyDescent="0.3">
      <c r="A24" s="7" t="s">
        <v>28</v>
      </c>
      <c r="B24" s="7" t="s">
        <v>17</v>
      </c>
      <c r="C24" s="172">
        <v>0.4</v>
      </c>
      <c r="D24" s="173">
        <v>173</v>
      </c>
      <c r="E24" s="173">
        <f t="shared" si="0"/>
        <v>69.2</v>
      </c>
    </row>
    <row r="25" spans="1:5" x14ac:dyDescent="0.3">
      <c r="A25" s="7" t="s">
        <v>29</v>
      </c>
      <c r="B25" s="7" t="s">
        <v>17</v>
      </c>
      <c r="C25" s="172">
        <v>3</v>
      </c>
      <c r="D25" s="173">
        <v>27.733333333333334</v>
      </c>
      <c r="E25" s="173">
        <f t="shared" si="0"/>
        <v>83.2</v>
      </c>
    </row>
    <row r="26" spans="1:5" x14ac:dyDescent="0.3">
      <c r="A26" s="7" t="s">
        <v>30</v>
      </c>
      <c r="B26" s="7" t="s">
        <v>17</v>
      </c>
      <c r="C26" s="172">
        <v>0.08</v>
      </c>
      <c r="D26" s="173">
        <v>420.83333333333331</v>
      </c>
      <c r="E26" s="173">
        <f t="shared" si="0"/>
        <v>33.666666666666664</v>
      </c>
    </row>
    <row r="27" spans="1:5" x14ac:dyDescent="0.3">
      <c r="A27" s="7" t="s">
        <v>31</v>
      </c>
      <c r="B27" s="7" t="s">
        <v>17</v>
      </c>
      <c r="C27" s="172">
        <v>0.5</v>
      </c>
      <c r="D27" s="173">
        <v>81.400000000000006</v>
      </c>
      <c r="E27" s="173">
        <f t="shared" si="0"/>
        <v>40.700000000000003</v>
      </c>
    </row>
    <row r="28" spans="1:5" x14ac:dyDescent="0.3">
      <c r="A28" s="7" t="s">
        <v>32</v>
      </c>
      <c r="B28" s="7" t="s">
        <v>17</v>
      </c>
      <c r="C28" s="172">
        <v>10</v>
      </c>
      <c r="D28" s="173">
        <v>21</v>
      </c>
      <c r="E28" s="173">
        <f t="shared" si="0"/>
        <v>210</v>
      </c>
    </row>
    <row r="29" spans="1:5" x14ac:dyDescent="0.3">
      <c r="A29" s="7" t="s">
        <v>33</v>
      </c>
      <c r="B29" s="7" t="s">
        <v>17</v>
      </c>
      <c r="C29" s="172">
        <v>1.2</v>
      </c>
      <c r="D29" s="173">
        <v>47.7</v>
      </c>
      <c r="E29" s="173">
        <f t="shared" si="0"/>
        <v>57.24</v>
      </c>
    </row>
    <row r="30" spans="1:5" x14ac:dyDescent="0.3">
      <c r="A30" s="7" t="s">
        <v>34</v>
      </c>
      <c r="B30" s="7" t="s">
        <v>17</v>
      </c>
      <c r="C30" s="172">
        <v>3</v>
      </c>
      <c r="D30" s="173">
        <v>17.75</v>
      </c>
      <c r="E30" s="173">
        <f t="shared" si="0"/>
        <v>53.25</v>
      </c>
    </row>
    <row r="31" spans="1:5" x14ac:dyDescent="0.3">
      <c r="A31" s="7" t="s">
        <v>35</v>
      </c>
      <c r="B31" s="7" t="s">
        <v>17</v>
      </c>
      <c r="C31" s="172">
        <v>1.2</v>
      </c>
      <c r="D31" s="173">
        <v>158.33333333333334</v>
      </c>
      <c r="E31" s="173">
        <f t="shared" si="0"/>
        <v>190</v>
      </c>
    </row>
    <row r="32" spans="1:5" x14ac:dyDescent="0.3">
      <c r="A32" s="3" t="s">
        <v>36</v>
      </c>
      <c r="B32" s="3"/>
      <c r="C32" s="4"/>
      <c r="D32" s="4"/>
      <c r="E32" s="4">
        <f>SUM(E11:E31)</f>
        <v>7324.6316666666662</v>
      </c>
    </row>
    <row r="33" spans="1:5" x14ac:dyDescent="0.3">
      <c r="A33" s="5" t="s">
        <v>37</v>
      </c>
      <c r="B33" s="5"/>
      <c r="C33" s="6"/>
      <c r="D33" s="5"/>
      <c r="E33" s="5"/>
    </row>
    <row r="34" spans="1:5" x14ac:dyDescent="0.3">
      <c r="A34" s="7" t="s">
        <v>38</v>
      </c>
      <c r="B34" s="7" t="s">
        <v>39</v>
      </c>
      <c r="C34" s="8">
        <v>2.5</v>
      </c>
      <c r="D34" s="9">
        <v>130</v>
      </c>
      <c r="E34" s="9">
        <f t="shared" ref="E34:E39" si="1">PRODUCT(C34*D34)</f>
        <v>325</v>
      </c>
    </row>
    <row r="35" spans="1:5" x14ac:dyDescent="0.3">
      <c r="A35" s="7" t="s">
        <v>40</v>
      </c>
      <c r="B35" s="7" t="s">
        <v>39</v>
      </c>
      <c r="C35" s="8">
        <v>2.5</v>
      </c>
      <c r="D35" s="9">
        <v>130</v>
      </c>
      <c r="E35" s="9">
        <f t="shared" si="1"/>
        <v>325</v>
      </c>
    </row>
    <row r="36" spans="1:5" x14ac:dyDescent="0.3">
      <c r="A36" s="7" t="s">
        <v>41</v>
      </c>
      <c r="B36" s="7" t="s">
        <v>39</v>
      </c>
      <c r="C36" s="8">
        <v>2</v>
      </c>
      <c r="D36" s="9">
        <v>130</v>
      </c>
      <c r="E36" s="9">
        <f t="shared" si="1"/>
        <v>260</v>
      </c>
    </row>
    <row r="37" spans="1:5" x14ac:dyDescent="0.3">
      <c r="A37" s="7" t="s">
        <v>42</v>
      </c>
      <c r="B37" s="7" t="s">
        <v>39</v>
      </c>
      <c r="C37" s="8">
        <v>0.5</v>
      </c>
      <c r="D37" s="9">
        <v>130</v>
      </c>
      <c r="E37" s="9">
        <f t="shared" si="1"/>
        <v>65</v>
      </c>
    </row>
    <row r="38" spans="1:5" x14ac:dyDescent="0.3">
      <c r="A38" s="7" t="s">
        <v>43</v>
      </c>
      <c r="B38" s="7" t="s">
        <v>39</v>
      </c>
      <c r="C38" s="10">
        <v>1</v>
      </c>
      <c r="D38" s="9">
        <v>1300</v>
      </c>
      <c r="E38" s="9">
        <f t="shared" si="1"/>
        <v>1300</v>
      </c>
    </row>
    <row r="39" spans="1:5" x14ac:dyDescent="0.3">
      <c r="A39" s="7" t="s">
        <v>44</v>
      </c>
      <c r="B39" s="7" t="s">
        <v>39</v>
      </c>
      <c r="C39" s="8"/>
      <c r="D39" s="9"/>
      <c r="E39" s="9">
        <f t="shared" si="1"/>
        <v>0</v>
      </c>
    </row>
    <row r="40" spans="1:5" x14ac:dyDescent="0.3">
      <c r="A40" s="3" t="s">
        <v>45</v>
      </c>
      <c r="B40" s="3"/>
      <c r="C40" s="4"/>
      <c r="D40" s="4"/>
      <c r="E40" s="4">
        <f>SUM(E34:E39)</f>
        <v>2275</v>
      </c>
    </row>
    <row r="41" spans="1:5" x14ac:dyDescent="0.3">
      <c r="A41" s="5" t="s">
        <v>46</v>
      </c>
      <c r="B41" s="5"/>
      <c r="C41" s="6"/>
      <c r="D41" s="5"/>
      <c r="E41" s="5"/>
    </row>
    <row r="42" spans="1:5" x14ac:dyDescent="0.3">
      <c r="A42" s="7" t="s">
        <v>47</v>
      </c>
      <c r="B42" s="7" t="s">
        <v>48</v>
      </c>
      <c r="C42" s="156">
        <v>18</v>
      </c>
      <c r="D42" s="9">
        <v>120</v>
      </c>
      <c r="E42" s="9">
        <f>PRODUCT(C42*D42)</f>
        <v>2160</v>
      </c>
    </row>
    <row r="43" spans="1:5" x14ac:dyDescent="0.3">
      <c r="A43" s="7" t="s">
        <v>49</v>
      </c>
      <c r="B43" s="7" t="s">
        <v>50</v>
      </c>
      <c r="C43" s="10">
        <v>30</v>
      </c>
      <c r="D43" s="9">
        <v>25</v>
      </c>
      <c r="E43" s="9">
        <f>PRODUCT(C43*D43)</f>
        <v>750</v>
      </c>
    </row>
    <row r="44" spans="1:5" x14ac:dyDescent="0.3">
      <c r="A44" s="3" t="s">
        <v>51</v>
      </c>
      <c r="B44" s="3"/>
      <c r="C44" s="4"/>
      <c r="D44" s="4"/>
      <c r="E44" s="4">
        <f>SUM(E42:E43)</f>
        <v>2910</v>
      </c>
    </row>
    <row r="45" spans="1:5" x14ac:dyDescent="0.3">
      <c r="A45" s="11" t="s">
        <v>52</v>
      </c>
      <c r="B45" s="11"/>
      <c r="C45" s="12"/>
      <c r="D45" s="11"/>
      <c r="E45" s="157">
        <f>SUM(E32+E40+E44)</f>
        <v>12509.631666666666</v>
      </c>
    </row>
    <row r="46" spans="1:5" x14ac:dyDescent="0.3">
      <c r="A46" s="168"/>
      <c r="B46" s="168"/>
      <c r="C46" s="174"/>
      <c r="D46" s="168"/>
      <c r="E46" s="175"/>
    </row>
    <row r="47" spans="1:5" x14ac:dyDescent="0.3">
      <c r="A47" s="176"/>
      <c r="B47" s="176"/>
      <c r="C47" s="176"/>
      <c r="D47" s="176"/>
      <c r="E47" s="176"/>
    </row>
    <row r="48" spans="1:5" x14ac:dyDescent="0.3">
      <c r="A48" s="176"/>
      <c r="B48" s="176"/>
      <c r="C48" s="176"/>
      <c r="D48" s="176"/>
      <c r="E48" s="176"/>
    </row>
    <row r="49" spans="1:5" x14ac:dyDescent="0.3">
      <c r="A49" s="228" t="s">
        <v>53</v>
      </c>
      <c r="B49" s="229"/>
      <c r="C49" s="176"/>
      <c r="D49" s="176"/>
      <c r="E49" s="176"/>
    </row>
    <row r="50" spans="1:5" x14ac:dyDescent="0.3">
      <c r="A50" s="19" t="s">
        <v>8</v>
      </c>
      <c r="B50" s="29">
        <f>E32</f>
        <v>7324.6316666666662</v>
      </c>
      <c r="C50" s="176"/>
      <c r="D50" s="176"/>
      <c r="E50" s="176"/>
    </row>
    <row r="51" spans="1:5" x14ac:dyDescent="0.3">
      <c r="A51" s="26" t="s">
        <v>37</v>
      </c>
      <c r="B51" s="29">
        <f>E40</f>
        <v>2275</v>
      </c>
      <c r="C51" s="176"/>
      <c r="D51" s="176"/>
      <c r="E51" s="176"/>
    </row>
    <row r="52" spans="1:5" x14ac:dyDescent="0.3">
      <c r="A52" s="26" t="s">
        <v>46</v>
      </c>
      <c r="B52" s="29">
        <f>E44</f>
        <v>2910</v>
      </c>
      <c r="C52" s="176"/>
      <c r="D52" s="176"/>
      <c r="E52" s="176"/>
    </row>
    <row r="53" spans="1:5" x14ac:dyDescent="0.3">
      <c r="A53" s="17" t="s">
        <v>52</v>
      </c>
      <c r="B53" s="177">
        <f>SUM(B50:B52)</f>
        <v>12509.631666666666</v>
      </c>
      <c r="C53" s="176"/>
      <c r="D53" s="176"/>
      <c r="E53" s="176"/>
    </row>
    <row r="54" spans="1:5" x14ac:dyDescent="0.3">
      <c r="A54" s="176"/>
      <c r="B54" s="176"/>
      <c r="C54" s="176"/>
      <c r="D54" s="176"/>
      <c r="E54" s="176"/>
    </row>
    <row r="55" spans="1:5" x14ac:dyDescent="0.3">
      <c r="A55" s="176"/>
      <c r="B55" s="176"/>
      <c r="C55" s="176"/>
      <c r="D55" s="176"/>
      <c r="E55" s="176"/>
    </row>
    <row r="56" spans="1:5" x14ac:dyDescent="0.3">
      <c r="A56" s="230" t="s">
        <v>501</v>
      </c>
      <c r="B56" s="230"/>
      <c r="C56" s="251"/>
      <c r="D56" s="251"/>
      <c r="E56" s="176"/>
    </row>
    <row r="57" spans="1:5" x14ac:dyDescent="0.3">
      <c r="A57" s="176" t="s">
        <v>54</v>
      </c>
      <c r="B57" s="176"/>
      <c r="C57" s="176"/>
      <c r="D57" s="176"/>
      <c r="E57" s="176"/>
    </row>
    <row r="58" spans="1:5" x14ac:dyDescent="0.3">
      <c r="A58" s="251" t="s">
        <v>55</v>
      </c>
      <c r="B58" s="251"/>
      <c r="C58" s="251"/>
      <c r="D58" s="251"/>
      <c r="E58" s="176"/>
    </row>
    <row r="59" spans="1:5" x14ac:dyDescent="0.3">
      <c r="A59" s="251" t="s">
        <v>56</v>
      </c>
      <c r="B59" s="251"/>
      <c r="C59" s="178"/>
      <c r="D59" s="178"/>
      <c r="E59" s="176"/>
    </row>
    <row r="60" spans="1:5" x14ac:dyDescent="0.3">
      <c r="A60" s="251" t="s">
        <v>57</v>
      </c>
      <c r="B60" s="251"/>
      <c r="C60" s="251"/>
      <c r="D60" s="251"/>
      <c r="E60" s="176"/>
    </row>
    <row r="61" spans="1:5" x14ac:dyDescent="0.3">
      <c r="A61" s="251" t="s">
        <v>58</v>
      </c>
      <c r="B61" s="251"/>
      <c r="C61" s="251"/>
      <c r="D61" s="251"/>
      <c r="E61" s="176"/>
    </row>
  </sheetData>
  <mergeCells count="22">
    <mergeCell ref="A61:B61"/>
    <mergeCell ref="C61:D61"/>
    <mergeCell ref="A60:B60"/>
    <mergeCell ref="C60:D60"/>
    <mergeCell ref="A58:B58"/>
    <mergeCell ref="A59:B59"/>
    <mergeCell ref="C58:D58"/>
    <mergeCell ref="A5:B5"/>
    <mergeCell ref="C5:E5"/>
    <mergeCell ref="A7:E7"/>
    <mergeCell ref="A8:E8"/>
    <mergeCell ref="A1:A2"/>
    <mergeCell ref="B1:E2"/>
    <mergeCell ref="A3:B3"/>
    <mergeCell ref="C3:E3"/>
    <mergeCell ref="A4:B4"/>
    <mergeCell ref="C4:E4"/>
    <mergeCell ref="A49:B49"/>
    <mergeCell ref="A56:B56"/>
    <mergeCell ref="C56:D56"/>
    <mergeCell ref="A6:B6"/>
    <mergeCell ref="A9:E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654D-C3BA-43BE-86AC-ACA5869C91C4}">
  <dimension ref="A1:E60"/>
  <sheetViews>
    <sheetView topLeftCell="A39" workbookViewId="0">
      <selection activeCell="H15" sqref="H15"/>
    </sheetView>
  </sheetViews>
  <sheetFormatPr defaultRowHeight="14.4" x14ac:dyDescent="0.3"/>
  <cols>
    <col min="1" max="1" width="27.44140625" bestFit="1" customWidth="1"/>
    <col min="2" max="2" width="22.6640625" customWidth="1"/>
    <col min="3" max="3" width="14.5546875" bestFit="1" customWidth="1"/>
    <col min="4" max="4" width="13.5546875" customWidth="1"/>
    <col min="5" max="5" width="14.5546875" customWidth="1"/>
  </cols>
  <sheetData>
    <row r="1" spans="1:5" ht="15" customHeight="1" x14ac:dyDescent="0.3">
      <c r="A1" s="262"/>
      <c r="B1" s="264" t="s">
        <v>0</v>
      </c>
      <c r="C1" s="265"/>
      <c r="D1" s="265"/>
      <c r="E1" s="266"/>
    </row>
    <row r="2" spans="1:5" ht="31.5" customHeight="1" x14ac:dyDescent="0.3">
      <c r="A2" s="263"/>
      <c r="B2" s="267"/>
      <c r="C2" s="268"/>
      <c r="D2" s="268"/>
      <c r="E2" s="269"/>
    </row>
    <row r="3" spans="1:5" ht="15.6" x14ac:dyDescent="0.3">
      <c r="A3" s="270" t="s">
        <v>1</v>
      </c>
      <c r="B3" s="271"/>
      <c r="C3" s="241" t="s">
        <v>2</v>
      </c>
      <c r="D3" s="242"/>
      <c r="E3" s="243"/>
    </row>
    <row r="4" spans="1:5" ht="15.6" x14ac:dyDescent="0.3">
      <c r="A4" s="241" t="s">
        <v>3</v>
      </c>
      <c r="B4" s="243"/>
      <c r="C4" s="241" t="s">
        <v>251</v>
      </c>
      <c r="D4" s="242"/>
      <c r="E4" s="243"/>
    </row>
    <row r="5" spans="1:5" ht="15.6" x14ac:dyDescent="0.3">
      <c r="A5" s="272" t="s">
        <v>498</v>
      </c>
      <c r="B5" s="273"/>
      <c r="C5" s="241" t="s">
        <v>5</v>
      </c>
      <c r="D5" s="242"/>
      <c r="E5" s="243"/>
    </row>
    <row r="6" spans="1:5" ht="15.6" x14ac:dyDescent="0.3">
      <c r="A6" s="252" t="s">
        <v>524</v>
      </c>
      <c r="B6" s="277"/>
      <c r="C6" s="127" t="s">
        <v>250</v>
      </c>
      <c r="D6" s="127"/>
      <c r="E6" s="128"/>
    </row>
    <row r="7" spans="1:5" x14ac:dyDescent="0.3">
      <c r="A7" s="246" t="s">
        <v>525</v>
      </c>
      <c r="B7" s="247"/>
      <c r="C7" s="247"/>
      <c r="D7" s="247"/>
      <c r="E7" s="248"/>
    </row>
    <row r="8" spans="1:5" x14ac:dyDescent="0.3">
      <c r="A8" s="274" t="s">
        <v>6</v>
      </c>
      <c r="B8" s="275"/>
      <c r="C8" s="275"/>
      <c r="D8" s="275"/>
      <c r="E8" s="276"/>
    </row>
    <row r="9" spans="1:5" x14ac:dyDescent="0.3">
      <c r="A9" s="278" t="s">
        <v>7</v>
      </c>
      <c r="B9" s="279"/>
      <c r="C9" s="279"/>
      <c r="D9" s="279"/>
      <c r="E9" s="280"/>
    </row>
    <row r="10" spans="1:5" x14ac:dyDescent="0.3">
      <c r="A10" s="19" t="s">
        <v>8</v>
      </c>
      <c r="B10" s="52" t="s">
        <v>9</v>
      </c>
      <c r="C10" s="52" t="s">
        <v>10</v>
      </c>
      <c r="D10" s="52" t="s">
        <v>11</v>
      </c>
      <c r="E10" s="52" t="s">
        <v>12</v>
      </c>
    </row>
    <row r="11" spans="1:5" x14ac:dyDescent="0.3">
      <c r="A11" s="20" t="s">
        <v>13</v>
      </c>
      <c r="B11" s="20" t="s">
        <v>14</v>
      </c>
      <c r="C11" s="21">
        <v>1.887</v>
      </c>
      <c r="D11" s="22">
        <v>2682.25</v>
      </c>
      <c r="E11" s="22">
        <f>PRODUCT(C11*D11)</f>
        <v>5061.4057499999999</v>
      </c>
    </row>
    <row r="12" spans="1:5" x14ac:dyDescent="0.3">
      <c r="A12" s="20" t="s">
        <v>15</v>
      </c>
      <c r="B12" s="20" t="s">
        <v>60</v>
      </c>
      <c r="C12" s="21">
        <v>1.5</v>
      </c>
      <c r="D12" s="22">
        <v>352</v>
      </c>
      <c r="E12" s="22">
        <f>PRODUCT(C12*D12)</f>
        <v>528</v>
      </c>
    </row>
    <row r="13" spans="1:5" ht="15.6" x14ac:dyDescent="0.3">
      <c r="A13" s="23" t="s">
        <v>16</v>
      </c>
      <c r="B13" s="23" t="s">
        <v>17</v>
      </c>
      <c r="C13" s="21">
        <v>2</v>
      </c>
      <c r="D13" s="22">
        <v>89</v>
      </c>
      <c r="E13" s="22">
        <f t="shared" ref="E13:E31" si="0">PRODUCT(C13*D13)</f>
        <v>178</v>
      </c>
    </row>
    <row r="14" spans="1:5" ht="15.6" x14ac:dyDescent="0.3">
      <c r="A14" s="23" t="s">
        <v>18</v>
      </c>
      <c r="B14" s="23" t="s">
        <v>17</v>
      </c>
      <c r="C14" s="21">
        <v>1.2</v>
      </c>
      <c r="D14" s="22">
        <v>315.66666666666669</v>
      </c>
      <c r="E14" s="22">
        <f t="shared" si="0"/>
        <v>378.8</v>
      </c>
    </row>
    <row r="15" spans="1:5" ht="15.6" x14ac:dyDescent="0.3">
      <c r="A15" s="23" t="s">
        <v>19</v>
      </c>
      <c r="B15" s="23" t="s">
        <v>17</v>
      </c>
      <c r="C15" s="21">
        <v>6</v>
      </c>
      <c r="D15" s="22">
        <v>62.2</v>
      </c>
      <c r="E15" s="22">
        <f t="shared" si="0"/>
        <v>373.20000000000005</v>
      </c>
    </row>
    <row r="16" spans="1:5" ht="15.6" x14ac:dyDescent="0.3">
      <c r="A16" s="23" t="s">
        <v>20</v>
      </c>
      <c r="B16" s="23" t="s">
        <v>17</v>
      </c>
      <c r="C16" s="21">
        <v>2</v>
      </c>
      <c r="D16" s="22">
        <v>57.5625</v>
      </c>
      <c r="E16" s="22">
        <f t="shared" si="0"/>
        <v>115.125</v>
      </c>
    </row>
    <row r="17" spans="1:5" ht="15.6" x14ac:dyDescent="0.3">
      <c r="A17" s="23" t="s">
        <v>21</v>
      </c>
      <c r="B17" s="23" t="s">
        <v>17</v>
      </c>
      <c r="C17" s="24">
        <v>1</v>
      </c>
      <c r="D17" s="22">
        <v>34.6875</v>
      </c>
      <c r="E17" s="25">
        <f t="shared" si="0"/>
        <v>34.6875</v>
      </c>
    </row>
    <row r="18" spans="1:5" ht="15.6" x14ac:dyDescent="0.3">
      <c r="A18" s="23" t="s">
        <v>22</v>
      </c>
      <c r="B18" s="23" t="s">
        <v>17</v>
      </c>
      <c r="C18" s="24">
        <v>0.1</v>
      </c>
      <c r="D18" s="22">
        <v>1450</v>
      </c>
      <c r="E18" s="25">
        <f t="shared" si="0"/>
        <v>145</v>
      </c>
    </row>
    <row r="19" spans="1:5" ht="15.6" x14ac:dyDescent="0.3">
      <c r="A19" s="23" t="s">
        <v>23</v>
      </c>
      <c r="B19" s="23" t="s">
        <v>17</v>
      </c>
      <c r="C19" s="24">
        <v>0.7</v>
      </c>
      <c r="D19" s="22">
        <v>579.5</v>
      </c>
      <c r="E19" s="25">
        <f t="shared" si="0"/>
        <v>405.65</v>
      </c>
    </row>
    <row r="20" spans="1:5" ht="15.6" x14ac:dyDescent="0.3">
      <c r="A20" s="23" t="s">
        <v>24</v>
      </c>
      <c r="B20" s="23" t="s">
        <v>17</v>
      </c>
      <c r="C20" s="24">
        <v>2</v>
      </c>
      <c r="D20" s="22">
        <v>175</v>
      </c>
      <c r="E20" s="25">
        <f t="shared" si="0"/>
        <v>350</v>
      </c>
    </row>
    <row r="21" spans="1:5" ht="15.6" x14ac:dyDescent="0.3">
      <c r="A21" s="23" t="s">
        <v>25</v>
      </c>
      <c r="B21" s="23" t="s">
        <v>17</v>
      </c>
      <c r="C21" s="24">
        <v>1.2</v>
      </c>
      <c r="D21" s="22">
        <v>81.400000000000006</v>
      </c>
      <c r="E21" s="25">
        <f t="shared" si="0"/>
        <v>97.68</v>
      </c>
    </row>
    <row r="22" spans="1:5" ht="15.6" x14ac:dyDescent="0.3">
      <c r="A22" s="23" t="s">
        <v>61</v>
      </c>
      <c r="B22" s="23" t="s">
        <v>17</v>
      </c>
      <c r="C22" s="24">
        <v>1.25</v>
      </c>
      <c r="D22" s="22">
        <v>78.5</v>
      </c>
      <c r="E22" s="25">
        <f t="shared" si="0"/>
        <v>98.125</v>
      </c>
    </row>
    <row r="23" spans="1:5" ht="15.6" x14ac:dyDescent="0.3">
      <c r="A23" s="23" t="s">
        <v>26</v>
      </c>
      <c r="B23" s="23" t="s">
        <v>17</v>
      </c>
      <c r="C23" s="24">
        <v>1.4999999999999999E-2</v>
      </c>
      <c r="D23" s="22">
        <v>258</v>
      </c>
      <c r="E23" s="25">
        <f t="shared" si="0"/>
        <v>3.8699999999999997</v>
      </c>
    </row>
    <row r="24" spans="1:5" ht="15.6" x14ac:dyDescent="0.3">
      <c r="A24" s="23" t="s">
        <v>27</v>
      </c>
      <c r="B24" s="23" t="s">
        <v>17</v>
      </c>
      <c r="C24" s="24">
        <v>0.4</v>
      </c>
      <c r="D24" s="22">
        <v>173</v>
      </c>
      <c r="E24" s="25">
        <f t="shared" si="0"/>
        <v>69.2</v>
      </c>
    </row>
    <row r="25" spans="1:5" ht="15.6" x14ac:dyDescent="0.3">
      <c r="A25" s="20" t="s">
        <v>32</v>
      </c>
      <c r="B25" s="20" t="s">
        <v>17</v>
      </c>
      <c r="C25" s="21">
        <v>12</v>
      </c>
      <c r="D25" s="22">
        <v>21</v>
      </c>
      <c r="E25" s="25">
        <f t="shared" si="0"/>
        <v>252</v>
      </c>
    </row>
    <row r="26" spans="1:5" ht="15.6" x14ac:dyDescent="0.3">
      <c r="A26" s="20" t="s">
        <v>33</v>
      </c>
      <c r="B26" s="20" t="s">
        <v>17</v>
      </c>
      <c r="C26" s="21">
        <v>1.8</v>
      </c>
      <c r="D26" s="22">
        <v>47.7</v>
      </c>
      <c r="E26" s="25">
        <f t="shared" si="0"/>
        <v>85.860000000000014</v>
      </c>
    </row>
    <row r="27" spans="1:5" ht="15.6" x14ac:dyDescent="0.3">
      <c r="A27" s="20" t="s">
        <v>34</v>
      </c>
      <c r="B27" s="20" t="s">
        <v>17</v>
      </c>
      <c r="C27" s="21">
        <v>3</v>
      </c>
      <c r="D27" s="22">
        <v>17.75</v>
      </c>
      <c r="E27" s="25">
        <f t="shared" si="0"/>
        <v>53.25</v>
      </c>
    </row>
    <row r="28" spans="1:5" ht="15.6" x14ac:dyDescent="0.3">
      <c r="A28" s="20" t="s">
        <v>35</v>
      </c>
      <c r="B28" s="20" t="s">
        <v>17</v>
      </c>
      <c r="C28" s="21">
        <v>1.2</v>
      </c>
      <c r="D28" s="22">
        <v>158.33333333333334</v>
      </c>
      <c r="E28" s="25">
        <f t="shared" si="0"/>
        <v>190</v>
      </c>
    </row>
    <row r="29" spans="1:5" ht="15.6" x14ac:dyDescent="0.3">
      <c r="A29" s="20" t="s">
        <v>29</v>
      </c>
      <c r="B29" s="23" t="s">
        <v>17</v>
      </c>
      <c r="C29" s="20">
        <v>3</v>
      </c>
      <c r="D29" s="22">
        <v>27.733333333333334</v>
      </c>
      <c r="E29" s="25">
        <f t="shared" si="0"/>
        <v>83.2</v>
      </c>
    </row>
    <row r="30" spans="1:5" ht="15.6" x14ac:dyDescent="0.3">
      <c r="A30" s="20" t="s">
        <v>30</v>
      </c>
      <c r="B30" s="23" t="s">
        <v>17</v>
      </c>
      <c r="C30" s="20">
        <v>0.08</v>
      </c>
      <c r="D30" s="22">
        <v>420.83333333333331</v>
      </c>
      <c r="E30" s="25">
        <f t="shared" si="0"/>
        <v>33.666666666666664</v>
      </c>
    </row>
    <row r="31" spans="1:5" ht="15.6" x14ac:dyDescent="0.3">
      <c r="A31" s="20" t="s">
        <v>31</v>
      </c>
      <c r="B31" s="23" t="s">
        <v>17</v>
      </c>
      <c r="C31" s="20">
        <v>0.5</v>
      </c>
      <c r="D31" s="22">
        <v>81.400000000000006</v>
      </c>
      <c r="E31" s="25">
        <f t="shared" si="0"/>
        <v>40.700000000000003</v>
      </c>
    </row>
    <row r="32" spans="1:5" x14ac:dyDescent="0.3">
      <c r="A32" s="3" t="s">
        <v>36</v>
      </c>
      <c r="B32" s="3"/>
      <c r="C32" s="4"/>
      <c r="D32" s="4"/>
      <c r="E32" s="4">
        <f>SUM(E11:E31)</f>
        <v>8577.4199166666676</v>
      </c>
    </row>
    <row r="33" spans="1:5" x14ac:dyDescent="0.3">
      <c r="A33" s="26" t="s">
        <v>37</v>
      </c>
      <c r="B33" s="26"/>
      <c r="C33" s="137"/>
      <c r="D33" s="26"/>
      <c r="E33" s="26"/>
    </row>
    <row r="34" spans="1:5" x14ac:dyDescent="0.3">
      <c r="A34" s="20" t="s">
        <v>38</v>
      </c>
      <c r="B34" s="20" t="s">
        <v>62</v>
      </c>
      <c r="C34" s="138">
        <v>2.5</v>
      </c>
      <c r="D34" s="27">
        <v>130</v>
      </c>
      <c r="E34" s="27">
        <f>PRODUCT(C34*D34)</f>
        <v>325</v>
      </c>
    </row>
    <row r="35" spans="1:5" x14ac:dyDescent="0.3">
      <c r="A35" s="20" t="s">
        <v>40</v>
      </c>
      <c r="B35" s="20" t="s">
        <v>62</v>
      </c>
      <c r="C35" s="138">
        <v>2.5</v>
      </c>
      <c r="D35" s="27">
        <v>130</v>
      </c>
      <c r="E35" s="27">
        <f>PRODUCT(C35*D35)</f>
        <v>325</v>
      </c>
    </row>
    <row r="36" spans="1:5" x14ac:dyDescent="0.3">
      <c r="A36" s="20" t="s">
        <v>41</v>
      </c>
      <c r="B36" s="20" t="s">
        <v>62</v>
      </c>
      <c r="C36" s="28">
        <v>2</v>
      </c>
      <c r="D36" s="27">
        <v>130</v>
      </c>
      <c r="E36" s="27">
        <f>PRODUCT(C36*D36)</f>
        <v>260</v>
      </c>
    </row>
    <row r="37" spans="1:5" x14ac:dyDescent="0.3">
      <c r="A37" s="20" t="s">
        <v>42</v>
      </c>
      <c r="B37" s="20" t="s">
        <v>62</v>
      </c>
      <c r="C37" s="28">
        <v>1</v>
      </c>
      <c r="D37" s="27">
        <v>130</v>
      </c>
      <c r="E37" s="27">
        <f>PRODUCT(C37*D37)</f>
        <v>130</v>
      </c>
    </row>
    <row r="38" spans="1:5" x14ac:dyDescent="0.3">
      <c r="A38" s="20" t="s">
        <v>43</v>
      </c>
      <c r="B38" s="20" t="s">
        <v>48</v>
      </c>
      <c r="C38" s="28">
        <v>1</v>
      </c>
      <c r="D38" s="27">
        <v>1600</v>
      </c>
      <c r="E38" s="27">
        <f>PRODUCT(C38*D38)</f>
        <v>1600</v>
      </c>
    </row>
    <row r="39" spans="1:5" x14ac:dyDescent="0.3">
      <c r="A39" s="20" t="s">
        <v>44</v>
      </c>
      <c r="B39" s="20" t="s">
        <v>48</v>
      </c>
      <c r="C39" s="27"/>
      <c r="D39" s="27"/>
      <c r="E39" s="27"/>
    </row>
    <row r="40" spans="1:5" x14ac:dyDescent="0.3">
      <c r="A40" s="3" t="s">
        <v>45</v>
      </c>
      <c r="B40" s="3"/>
      <c r="C40" s="4"/>
      <c r="D40" s="4"/>
      <c r="E40" s="4">
        <f>SUM(E34:E39)</f>
        <v>2640</v>
      </c>
    </row>
    <row r="41" spans="1:5" x14ac:dyDescent="0.3">
      <c r="A41" s="26" t="s">
        <v>46</v>
      </c>
      <c r="B41" s="26"/>
      <c r="C41" s="137"/>
      <c r="D41" s="26"/>
      <c r="E41" s="26"/>
    </row>
    <row r="42" spans="1:5" x14ac:dyDescent="0.3">
      <c r="A42" s="20" t="s">
        <v>47</v>
      </c>
      <c r="B42" s="20" t="s">
        <v>63</v>
      </c>
      <c r="C42" s="28">
        <v>18</v>
      </c>
      <c r="D42" s="27">
        <v>110</v>
      </c>
      <c r="E42" s="27">
        <f>PRODUCT(C42*D42)</f>
        <v>1980</v>
      </c>
    </row>
    <row r="43" spans="1:5" x14ac:dyDescent="0.3">
      <c r="A43" s="20" t="s">
        <v>64</v>
      </c>
      <c r="B43" s="20" t="s">
        <v>50</v>
      </c>
      <c r="C43" s="28">
        <v>40</v>
      </c>
      <c r="D43" s="27">
        <v>25</v>
      </c>
      <c r="E43" s="27">
        <f>PRODUCT(C43*D43)</f>
        <v>1000</v>
      </c>
    </row>
    <row r="44" spans="1:5" x14ac:dyDescent="0.3">
      <c r="A44" s="3" t="s">
        <v>51</v>
      </c>
      <c r="B44" s="3"/>
      <c r="C44" s="4"/>
      <c r="D44" s="4"/>
      <c r="E44" s="4">
        <f>SUM(E42:E43)</f>
        <v>2980</v>
      </c>
    </row>
    <row r="45" spans="1:5" x14ac:dyDescent="0.3">
      <c r="A45" s="139" t="s">
        <v>52</v>
      </c>
      <c r="B45" s="140"/>
      <c r="C45" s="141"/>
      <c r="D45" s="140"/>
      <c r="E45" s="142">
        <f>SUM(E32+E40+E44)</f>
        <v>14197.419916666668</v>
      </c>
    </row>
    <row r="48" spans="1:5" x14ac:dyDescent="0.3">
      <c r="A48" s="228" t="s">
        <v>53</v>
      </c>
      <c r="B48" s="229"/>
    </row>
    <row r="49" spans="1:4" x14ac:dyDescent="0.3">
      <c r="A49" s="19" t="s">
        <v>8</v>
      </c>
      <c r="B49" s="29">
        <f>E32</f>
        <v>8577.4199166666676</v>
      </c>
    </row>
    <row r="50" spans="1:4" x14ac:dyDescent="0.3">
      <c r="A50" s="26" t="s">
        <v>37</v>
      </c>
      <c r="B50" s="29">
        <f>E40</f>
        <v>2640</v>
      </c>
    </row>
    <row r="51" spans="1:4" x14ac:dyDescent="0.3">
      <c r="A51" s="26" t="s">
        <v>46</v>
      </c>
      <c r="B51" s="29">
        <f>E44</f>
        <v>2980</v>
      </c>
    </row>
    <row r="52" spans="1:4" x14ac:dyDescent="0.3">
      <c r="A52" s="17" t="s">
        <v>65</v>
      </c>
      <c r="B52" s="30">
        <f>E45</f>
        <v>14197.419916666668</v>
      </c>
    </row>
    <row r="55" spans="1:4" x14ac:dyDescent="0.3">
      <c r="A55" s="230" t="s">
        <v>501</v>
      </c>
      <c r="B55" s="230"/>
      <c r="C55" s="230"/>
      <c r="D55" s="230"/>
    </row>
    <row r="56" spans="1:4" x14ac:dyDescent="0.3">
      <c r="A56" t="s">
        <v>54</v>
      </c>
    </row>
    <row r="57" spans="1:4" ht="15.6" x14ac:dyDescent="0.3">
      <c r="A57" s="226" t="s">
        <v>55</v>
      </c>
      <c r="B57" s="226"/>
      <c r="C57" s="226"/>
      <c r="D57" s="226"/>
    </row>
    <row r="58" spans="1:4" ht="15.6" x14ac:dyDescent="0.3">
      <c r="A58" s="226" t="s">
        <v>56</v>
      </c>
      <c r="B58" s="226"/>
      <c r="C58" s="226"/>
      <c r="D58" s="226"/>
    </row>
    <row r="59" spans="1:4" ht="15.6" x14ac:dyDescent="0.3">
      <c r="A59" s="226" t="s">
        <v>57</v>
      </c>
      <c r="B59" s="226"/>
      <c r="C59" s="226"/>
      <c r="D59" s="226"/>
    </row>
    <row r="60" spans="1:4" ht="15.6" x14ac:dyDescent="0.3">
      <c r="A60" s="226" t="s">
        <v>58</v>
      </c>
      <c r="B60" s="226"/>
    </row>
  </sheetData>
  <mergeCells count="22">
    <mergeCell ref="A60:B60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8:B48"/>
    <mergeCell ref="A59:B59"/>
    <mergeCell ref="A57:B57"/>
    <mergeCell ref="C59:D59"/>
    <mergeCell ref="C57:D57"/>
    <mergeCell ref="A58:B58"/>
    <mergeCell ref="C58:D58"/>
    <mergeCell ref="A55:B55"/>
    <mergeCell ref="C55:D5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832C-E21A-4463-BFF0-9B39C812E500}">
  <dimension ref="A1:E64"/>
  <sheetViews>
    <sheetView topLeftCell="A35" workbookViewId="0">
      <selection activeCell="D14" sqref="D14"/>
    </sheetView>
  </sheetViews>
  <sheetFormatPr defaultRowHeight="14.4" x14ac:dyDescent="0.3"/>
  <cols>
    <col min="1" max="1" width="28.109375" customWidth="1"/>
    <col min="2" max="2" width="21.5546875" customWidth="1"/>
    <col min="3" max="3" width="14.5546875" bestFit="1" customWidth="1"/>
    <col min="4" max="4" width="14.44140625" customWidth="1"/>
    <col min="5" max="5" width="14" customWidth="1"/>
  </cols>
  <sheetData>
    <row r="1" spans="1:5" ht="15" customHeight="1" x14ac:dyDescent="0.3">
      <c r="A1" s="258"/>
      <c r="B1" s="233" t="s">
        <v>0</v>
      </c>
      <c r="C1" s="233"/>
      <c r="D1" s="233"/>
      <c r="E1" s="233"/>
    </row>
    <row r="2" spans="1:5" ht="27" customHeight="1" x14ac:dyDescent="0.3">
      <c r="A2" s="258"/>
      <c r="B2" s="233"/>
      <c r="C2" s="233"/>
      <c r="D2" s="233"/>
      <c r="E2" s="233"/>
    </row>
    <row r="3" spans="1:5" ht="15.6" x14ac:dyDescent="0.3">
      <c r="A3" s="283" t="s">
        <v>1</v>
      </c>
      <c r="B3" s="283"/>
      <c r="C3" s="241" t="s">
        <v>2</v>
      </c>
      <c r="D3" s="242"/>
      <c r="E3" s="243"/>
    </row>
    <row r="4" spans="1:5" ht="15.6" x14ac:dyDescent="0.3">
      <c r="A4" s="284" t="s">
        <v>3</v>
      </c>
      <c r="B4" s="284"/>
      <c r="C4" s="241" t="s">
        <v>252</v>
      </c>
      <c r="D4" s="242"/>
      <c r="E4" s="243"/>
    </row>
    <row r="5" spans="1:5" ht="15.6" x14ac:dyDescent="0.3">
      <c r="A5" s="240" t="s">
        <v>498</v>
      </c>
      <c r="B5" s="240"/>
      <c r="C5" s="241" t="s">
        <v>5</v>
      </c>
      <c r="D5" s="242"/>
      <c r="E5" s="243"/>
    </row>
    <row r="6" spans="1:5" ht="15.6" x14ac:dyDescent="0.3">
      <c r="A6" s="252" t="s">
        <v>524</v>
      </c>
      <c r="B6" s="237"/>
      <c r="C6" s="127" t="s">
        <v>250</v>
      </c>
      <c r="D6" s="127"/>
      <c r="E6" s="128"/>
    </row>
    <row r="7" spans="1:5" x14ac:dyDescent="0.3">
      <c r="A7" s="246" t="s">
        <v>525</v>
      </c>
      <c r="B7" s="247"/>
      <c r="C7" s="247"/>
      <c r="D7" s="247"/>
      <c r="E7" s="248"/>
    </row>
    <row r="8" spans="1:5" x14ac:dyDescent="0.3">
      <c r="A8" s="285" t="s">
        <v>6</v>
      </c>
      <c r="B8" s="285"/>
      <c r="C8" s="285"/>
      <c r="D8" s="285"/>
      <c r="E8" s="285"/>
    </row>
    <row r="9" spans="1:5" x14ac:dyDescent="0.3">
      <c r="A9" s="253" t="s">
        <v>7</v>
      </c>
      <c r="B9" s="253"/>
      <c r="C9" s="253"/>
      <c r="D9" s="253"/>
      <c r="E9" s="253"/>
    </row>
    <row r="10" spans="1:5" x14ac:dyDescent="0.3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</row>
    <row r="11" spans="1:5" x14ac:dyDescent="0.3">
      <c r="A11" s="20" t="s">
        <v>13</v>
      </c>
      <c r="B11" s="20" t="s">
        <v>14</v>
      </c>
      <c r="C11" s="28">
        <v>1.887</v>
      </c>
      <c r="D11" s="27">
        <v>2682.25</v>
      </c>
      <c r="E11" s="27">
        <f>PRODUCT(C11*D11)</f>
        <v>5061.4057499999999</v>
      </c>
    </row>
    <row r="12" spans="1:5" x14ac:dyDescent="0.3">
      <c r="A12" s="20" t="s">
        <v>15</v>
      </c>
      <c r="B12" s="20" t="s">
        <v>60</v>
      </c>
      <c r="C12" s="28">
        <v>1.5</v>
      </c>
      <c r="D12" s="27">
        <v>352</v>
      </c>
      <c r="E12" s="27">
        <f>PRODUCT(C12*D12)</f>
        <v>528</v>
      </c>
    </row>
    <row r="13" spans="1:5" x14ac:dyDescent="0.3">
      <c r="A13" s="20" t="s">
        <v>67</v>
      </c>
      <c r="B13" s="20" t="s">
        <v>60</v>
      </c>
      <c r="C13" s="28">
        <v>5</v>
      </c>
      <c r="D13" s="27">
        <v>500</v>
      </c>
      <c r="E13" s="27">
        <f>PRODUCT(C13*D13)</f>
        <v>2500</v>
      </c>
    </row>
    <row r="14" spans="1:5" x14ac:dyDescent="0.3">
      <c r="A14" s="20" t="s">
        <v>16</v>
      </c>
      <c r="B14" s="20" t="s">
        <v>17</v>
      </c>
      <c r="C14" s="28">
        <f>'[1]Referência Café Alta'!C10</f>
        <v>0.18</v>
      </c>
      <c r="D14" s="27">
        <v>460</v>
      </c>
      <c r="E14" s="27">
        <f t="shared" ref="E14:E34" si="0">PRODUCT(C14*D14)</f>
        <v>82.8</v>
      </c>
    </row>
    <row r="15" spans="1:5" x14ac:dyDescent="0.3">
      <c r="A15" s="20" t="s">
        <v>18</v>
      </c>
      <c r="B15" s="20" t="s">
        <v>17</v>
      </c>
      <c r="C15" s="28">
        <f>'[1]Referência Café Alta'!C11</f>
        <v>2</v>
      </c>
      <c r="D15" s="27">
        <v>89</v>
      </c>
      <c r="E15" s="27">
        <f t="shared" si="0"/>
        <v>178</v>
      </c>
    </row>
    <row r="16" spans="1:5" x14ac:dyDescent="0.3">
      <c r="A16" s="20" t="s">
        <v>19</v>
      </c>
      <c r="B16" s="20" t="s">
        <v>17</v>
      </c>
      <c r="C16" s="28">
        <f>'[1]Referência Café Alta'!C12</f>
        <v>1.2</v>
      </c>
      <c r="D16" s="27">
        <v>315.66666666666669</v>
      </c>
      <c r="E16" s="27">
        <f t="shared" si="0"/>
        <v>378.8</v>
      </c>
    </row>
    <row r="17" spans="1:5" x14ac:dyDescent="0.3">
      <c r="A17" s="20" t="s">
        <v>20</v>
      </c>
      <c r="B17" s="20" t="s">
        <v>17</v>
      </c>
      <c r="C17" s="28">
        <f>'[1]Referência Café Alta'!C13</f>
        <v>6</v>
      </c>
      <c r="D17" s="27">
        <v>62.2</v>
      </c>
      <c r="E17" s="27">
        <f t="shared" si="0"/>
        <v>373.20000000000005</v>
      </c>
    </row>
    <row r="18" spans="1:5" x14ac:dyDescent="0.3">
      <c r="A18" s="20" t="s">
        <v>68</v>
      </c>
      <c r="B18" s="20" t="s">
        <v>17</v>
      </c>
      <c r="C18" s="28">
        <f>'[1]Referência Café Alta'!C14</f>
        <v>2</v>
      </c>
      <c r="D18" s="27">
        <v>57.5625</v>
      </c>
      <c r="E18" s="27">
        <f t="shared" si="0"/>
        <v>115.125</v>
      </c>
    </row>
    <row r="19" spans="1:5" x14ac:dyDescent="0.3">
      <c r="A19" s="20" t="s">
        <v>21</v>
      </c>
      <c r="B19" s="20" t="s">
        <v>17</v>
      </c>
      <c r="C19" s="28">
        <f>'[1]Referência Café Alta'!C16</f>
        <v>1</v>
      </c>
      <c r="D19" s="27">
        <v>199.83333333333334</v>
      </c>
      <c r="E19" s="27">
        <f t="shared" si="0"/>
        <v>199.83333333333334</v>
      </c>
    </row>
    <row r="20" spans="1:5" x14ac:dyDescent="0.3">
      <c r="A20" s="20" t="s">
        <v>22</v>
      </c>
      <c r="B20" s="20" t="s">
        <v>17</v>
      </c>
      <c r="C20" s="28">
        <f>'[1]Referência Café Alta'!C17</f>
        <v>1</v>
      </c>
      <c r="D20" s="27">
        <v>328</v>
      </c>
      <c r="E20" s="27">
        <f t="shared" si="0"/>
        <v>328</v>
      </c>
    </row>
    <row r="21" spans="1:5" x14ac:dyDescent="0.3">
      <c r="A21" s="20" t="s">
        <v>23</v>
      </c>
      <c r="B21" s="20" t="s">
        <v>17</v>
      </c>
      <c r="C21" s="28">
        <f>'[1]Referência Café Alta'!C18</f>
        <v>0.7</v>
      </c>
      <c r="D21" s="27">
        <v>90.174999999999997</v>
      </c>
      <c r="E21" s="27">
        <f t="shared" si="0"/>
        <v>63.122499999999995</v>
      </c>
    </row>
    <row r="22" spans="1:5" x14ac:dyDescent="0.3">
      <c r="A22" s="20" t="s">
        <v>24</v>
      </c>
      <c r="B22" s="20" t="s">
        <v>17</v>
      </c>
      <c r="C22" s="28">
        <f>'[1]Referência Café Alta'!C19</f>
        <v>2</v>
      </c>
      <c r="D22" s="27">
        <v>110</v>
      </c>
      <c r="E22" s="27">
        <f t="shared" si="0"/>
        <v>220</v>
      </c>
    </row>
    <row r="23" spans="1:5" x14ac:dyDescent="0.3">
      <c r="A23" s="20" t="s">
        <v>25</v>
      </c>
      <c r="B23" s="20" t="s">
        <v>17</v>
      </c>
      <c r="C23" s="28">
        <f>'[1]Referência Café Alta'!C20</f>
        <v>1.2</v>
      </c>
      <c r="D23" s="27">
        <v>176.25</v>
      </c>
      <c r="E23" s="27">
        <f t="shared" si="0"/>
        <v>211.5</v>
      </c>
    </row>
    <row r="24" spans="1:5" x14ac:dyDescent="0.3">
      <c r="A24" s="20" t="s">
        <v>61</v>
      </c>
      <c r="B24" s="20" t="s">
        <v>17</v>
      </c>
      <c r="C24" s="28">
        <f>'[1]Referência Café Alta'!C21</f>
        <v>1.25</v>
      </c>
      <c r="D24" s="27">
        <v>81.400000000000006</v>
      </c>
      <c r="E24" s="27">
        <f t="shared" si="0"/>
        <v>101.75</v>
      </c>
    </row>
    <row r="25" spans="1:5" x14ac:dyDescent="0.3">
      <c r="A25" s="20" t="s">
        <v>26</v>
      </c>
      <c r="B25" s="20" t="s">
        <v>17</v>
      </c>
      <c r="C25" s="28">
        <f>'[1]Referência Café Alta'!C23</f>
        <v>0.6</v>
      </c>
      <c r="D25" s="27">
        <v>258</v>
      </c>
      <c r="E25" s="27">
        <f t="shared" si="0"/>
        <v>154.79999999999998</v>
      </c>
    </row>
    <row r="26" spans="1:5" x14ac:dyDescent="0.3">
      <c r="A26" s="20" t="s">
        <v>27</v>
      </c>
      <c r="B26" s="20" t="s">
        <v>17</v>
      </c>
      <c r="C26" s="28">
        <f>'[1]Referência Café Alta'!C24</f>
        <v>0.4</v>
      </c>
      <c r="D26" s="27">
        <v>173</v>
      </c>
      <c r="E26" s="27">
        <f t="shared" si="0"/>
        <v>69.2</v>
      </c>
    </row>
    <row r="27" spans="1:5" x14ac:dyDescent="0.3">
      <c r="A27" s="20" t="s">
        <v>32</v>
      </c>
      <c r="B27" s="20" t="s">
        <v>17</v>
      </c>
      <c r="C27" s="28">
        <f>'[1]Referência Café Alta'!C26</f>
        <v>15</v>
      </c>
      <c r="D27" s="27">
        <v>21</v>
      </c>
      <c r="E27" s="27">
        <f t="shared" si="0"/>
        <v>315</v>
      </c>
    </row>
    <row r="28" spans="1:5" x14ac:dyDescent="0.3">
      <c r="A28" s="20" t="s">
        <v>33</v>
      </c>
      <c r="B28" s="20" t="s">
        <v>17</v>
      </c>
      <c r="C28" s="28">
        <f>'[1]Referência Café Alta'!C27</f>
        <v>1.8</v>
      </c>
      <c r="D28" s="27">
        <v>47.7</v>
      </c>
      <c r="E28" s="27">
        <f t="shared" si="0"/>
        <v>85.860000000000014</v>
      </c>
    </row>
    <row r="29" spans="1:5" x14ac:dyDescent="0.3">
      <c r="A29" s="20" t="s">
        <v>34</v>
      </c>
      <c r="B29" s="20" t="s">
        <v>17</v>
      </c>
      <c r="C29" s="28">
        <f>'[1]Referência Café Alta'!C28</f>
        <v>3</v>
      </c>
      <c r="D29" s="27">
        <v>17.75</v>
      </c>
      <c r="E29" s="27">
        <f t="shared" si="0"/>
        <v>53.25</v>
      </c>
    </row>
    <row r="30" spans="1:5" x14ac:dyDescent="0.3">
      <c r="A30" s="20" t="s">
        <v>35</v>
      </c>
      <c r="B30" s="20" t="s">
        <v>17</v>
      </c>
      <c r="C30" s="28">
        <f>'[1]Referência Café Alta'!C29</f>
        <v>1.2</v>
      </c>
      <c r="D30" s="27">
        <v>158.33333333333334</v>
      </c>
      <c r="E30" s="27">
        <f t="shared" si="0"/>
        <v>190</v>
      </c>
    </row>
    <row r="31" spans="1:5" x14ac:dyDescent="0.3">
      <c r="A31" s="20" t="s">
        <v>29</v>
      </c>
      <c r="B31" s="20" t="s">
        <v>17</v>
      </c>
      <c r="C31" s="28">
        <f>'[1]Referência Café Alta'!C32</f>
        <v>3</v>
      </c>
      <c r="D31" s="27">
        <v>27.733333333333334</v>
      </c>
      <c r="E31" s="27">
        <f t="shared" si="0"/>
        <v>83.2</v>
      </c>
    </row>
    <row r="32" spans="1:5" x14ac:dyDescent="0.3">
      <c r="A32" s="20" t="s">
        <v>30</v>
      </c>
      <c r="B32" s="20" t="s">
        <v>17</v>
      </c>
      <c r="C32" s="28">
        <f>'[1]Referência Café Alta'!C33</f>
        <v>0.08</v>
      </c>
      <c r="D32" s="27">
        <v>420.83333333333331</v>
      </c>
      <c r="E32" s="27">
        <f t="shared" si="0"/>
        <v>33.666666666666664</v>
      </c>
    </row>
    <row r="33" spans="1:5" x14ac:dyDescent="0.3">
      <c r="A33" s="20" t="s">
        <v>31</v>
      </c>
      <c r="B33" s="20" t="s">
        <v>17</v>
      </c>
      <c r="C33" s="28">
        <f>'[1]Referência Café Alta'!C34</f>
        <v>0.05</v>
      </c>
      <c r="D33" s="27">
        <v>2000</v>
      </c>
      <c r="E33" s="27">
        <f t="shared" si="0"/>
        <v>100</v>
      </c>
    </row>
    <row r="34" spans="1:5" x14ac:dyDescent="0.3">
      <c r="A34" s="20" t="s">
        <v>69</v>
      </c>
      <c r="B34" s="20" t="s">
        <v>17</v>
      </c>
      <c r="C34" s="28">
        <f>'[1]Referência Café Alta'!C35</f>
        <v>0.5</v>
      </c>
      <c r="D34" s="27">
        <v>81.400000000000006</v>
      </c>
      <c r="E34" s="27">
        <f t="shared" si="0"/>
        <v>40.700000000000003</v>
      </c>
    </row>
    <row r="35" spans="1:5" x14ac:dyDescent="0.3">
      <c r="A35" s="3" t="s">
        <v>36</v>
      </c>
      <c r="B35" s="3"/>
      <c r="C35" s="4"/>
      <c r="D35" s="4"/>
      <c r="E35" s="4">
        <f>SUM(E11:E34)</f>
        <v>11467.213250000003</v>
      </c>
    </row>
    <row r="36" spans="1:5" x14ac:dyDescent="0.3">
      <c r="A36" s="26" t="s">
        <v>37</v>
      </c>
      <c r="B36" s="26"/>
      <c r="C36" s="137"/>
      <c r="D36" s="26"/>
      <c r="E36" s="26"/>
    </row>
    <row r="37" spans="1:5" x14ac:dyDescent="0.3">
      <c r="A37" s="20" t="s">
        <v>38</v>
      </c>
      <c r="B37" s="20" t="s">
        <v>62</v>
      </c>
      <c r="C37" s="28">
        <v>4</v>
      </c>
      <c r="D37" s="27">
        <v>130</v>
      </c>
      <c r="E37" s="27">
        <f t="shared" ref="E37:E42" si="1">PRODUCT(C37*D37)</f>
        <v>520</v>
      </c>
    </row>
    <row r="38" spans="1:5" x14ac:dyDescent="0.3">
      <c r="A38" s="20" t="s">
        <v>40</v>
      </c>
      <c r="B38" s="20" t="s">
        <v>62</v>
      </c>
      <c r="C38" s="28">
        <v>3</v>
      </c>
      <c r="D38" s="27">
        <v>130</v>
      </c>
      <c r="E38" s="27">
        <f t="shared" si="1"/>
        <v>390</v>
      </c>
    </row>
    <row r="39" spans="1:5" x14ac:dyDescent="0.3">
      <c r="A39" s="20" t="s">
        <v>41</v>
      </c>
      <c r="B39" s="20" t="s">
        <v>62</v>
      </c>
      <c r="C39" s="28">
        <v>2</v>
      </c>
      <c r="D39" s="27">
        <v>130</v>
      </c>
      <c r="E39" s="27">
        <f t="shared" si="1"/>
        <v>260</v>
      </c>
    </row>
    <row r="40" spans="1:5" x14ac:dyDescent="0.3">
      <c r="A40" s="20" t="s">
        <v>42</v>
      </c>
      <c r="B40" s="20" t="s">
        <v>62</v>
      </c>
      <c r="C40" s="28">
        <v>1.5</v>
      </c>
      <c r="D40" s="27">
        <v>130</v>
      </c>
      <c r="E40" s="27">
        <f t="shared" si="1"/>
        <v>195</v>
      </c>
    </row>
    <row r="41" spans="1:5" x14ac:dyDescent="0.3">
      <c r="A41" s="20" t="s">
        <v>43</v>
      </c>
      <c r="B41" s="20" t="s">
        <v>48</v>
      </c>
      <c r="C41" s="28">
        <v>1</v>
      </c>
      <c r="D41" s="27">
        <v>1800</v>
      </c>
      <c r="E41" s="27">
        <f t="shared" si="1"/>
        <v>1800</v>
      </c>
    </row>
    <row r="42" spans="1:5" x14ac:dyDescent="0.3">
      <c r="A42" s="20" t="s">
        <v>44</v>
      </c>
      <c r="B42" s="20" t="s">
        <v>48</v>
      </c>
      <c r="C42" s="28"/>
      <c r="D42" s="27"/>
      <c r="E42" s="27">
        <f t="shared" si="1"/>
        <v>0</v>
      </c>
    </row>
    <row r="43" spans="1:5" x14ac:dyDescent="0.3">
      <c r="A43" s="3" t="s">
        <v>45</v>
      </c>
      <c r="B43" s="3"/>
      <c r="C43" s="4"/>
      <c r="D43" s="4"/>
      <c r="E43" s="4">
        <f>SUM(E37:E42)</f>
        <v>3165</v>
      </c>
    </row>
    <row r="44" spans="1:5" x14ac:dyDescent="0.3">
      <c r="A44" s="26" t="s">
        <v>46</v>
      </c>
      <c r="B44" s="26"/>
      <c r="C44" s="137"/>
      <c r="D44" s="26"/>
      <c r="E44" s="26"/>
    </row>
    <row r="45" spans="1:5" x14ac:dyDescent="0.3">
      <c r="A45" s="20" t="s">
        <v>47</v>
      </c>
      <c r="B45" s="20" t="s">
        <v>63</v>
      </c>
      <c r="C45" s="28">
        <v>20</v>
      </c>
      <c r="D45" s="27">
        <v>110</v>
      </c>
      <c r="E45" s="27">
        <f>PRODUCT(C45*D45)</f>
        <v>2200</v>
      </c>
    </row>
    <row r="46" spans="1:5" x14ac:dyDescent="0.3">
      <c r="A46" s="20" t="s">
        <v>64</v>
      </c>
      <c r="B46" s="20" t="s">
        <v>50</v>
      </c>
      <c r="C46" s="28">
        <v>55</v>
      </c>
      <c r="D46" s="27">
        <v>25</v>
      </c>
      <c r="E46" s="27">
        <f>PRODUCT(C46*D46)</f>
        <v>1375</v>
      </c>
    </row>
    <row r="47" spans="1:5" x14ac:dyDescent="0.3">
      <c r="A47" s="3" t="s">
        <v>51</v>
      </c>
      <c r="B47" s="3"/>
      <c r="C47" s="4"/>
      <c r="D47" s="4"/>
      <c r="E47" s="4">
        <f>SUM(E45:E46)</f>
        <v>3575</v>
      </c>
    </row>
    <row r="48" spans="1:5" x14ac:dyDescent="0.3">
      <c r="A48" s="143" t="s">
        <v>52</v>
      </c>
      <c r="B48" s="143"/>
      <c r="C48" s="144"/>
      <c r="D48" s="143"/>
      <c r="E48" s="142">
        <f>SUM(E35+E43+E47)</f>
        <v>18207.213250000001</v>
      </c>
    </row>
    <row r="49" spans="1:5" x14ac:dyDescent="0.3">
      <c r="A49" s="31"/>
      <c r="B49" s="31"/>
      <c r="C49" s="31"/>
      <c r="D49" s="31"/>
      <c r="E49" s="31"/>
    </row>
    <row r="50" spans="1:5" x14ac:dyDescent="0.3">
      <c r="A50" s="31"/>
      <c r="B50" s="31"/>
      <c r="C50" s="31"/>
      <c r="D50" s="31"/>
      <c r="E50" s="31"/>
    </row>
    <row r="51" spans="1:5" x14ac:dyDescent="0.3">
      <c r="A51" s="228" t="s">
        <v>53</v>
      </c>
      <c r="B51" s="229"/>
      <c r="C51" s="31"/>
      <c r="D51" s="31"/>
      <c r="E51" s="31"/>
    </row>
    <row r="52" spans="1:5" x14ac:dyDescent="0.3">
      <c r="A52" s="1" t="s">
        <v>8</v>
      </c>
      <c r="B52" s="32">
        <f>E35</f>
        <v>11467.213250000003</v>
      </c>
      <c r="C52" s="31"/>
      <c r="D52" s="31"/>
      <c r="E52" s="31"/>
    </row>
    <row r="53" spans="1:5" x14ac:dyDescent="0.3">
      <c r="A53" s="5" t="s">
        <v>37</v>
      </c>
      <c r="B53" s="32">
        <f>E43</f>
        <v>3165</v>
      </c>
      <c r="C53" s="31"/>
      <c r="D53" s="31"/>
      <c r="E53" s="31"/>
    </row>
    <row r="54" spans="1:5" x14ac:dyDescent="0.3">
      <c r="A54" s="5" t="s">
        <v>46</v>
      </c>
      <c r="B54" s="32">
        <f>E47</f>
        <v>3575</v>
      </c>
      <c r="C54" s="31"/>
      <c r="D54" s="31"/>
      <c r="E54" s="31"/>
    </row>
    <row r="55" spans="1:5" x14ac:dyDescent="0.3">
      <c r="A55" s="145" t="s">
        <v>52</v>
      </c>
      <c r="B55" s="131">
        <f>E48</f>
        <v>18207.213250000001</v>
      </c>
      <c r="C55" s="31"/>
      <c r="D55" s="31"/>
      <c r="E55" s="31"/>
    </row>
    <row r="56" spans="1:5" x14ac:dyDescent="0.3">
      <c r="A56" s="31"/>
      <c r="B56" s="31"/>
      <c r="C56" s="31"/>
      <c r="D56" s="31"/>
      <c r="E56" s="31"/>
    </row>
    <row r="57" spans="1:5" x14ac:dyDescent="0.3">
      <c r="A57" s="31"/>
      <c r="B57" s="31"/>
      <c r="C57" s="31"/>
      <c r="D57" s="31"/>
      <c r="E57" s="31"/>
    </row>
    <row r="58" spans="1:5" x14ac:dyDescent="0.3">
      <c r="A58" s="230" t="s">
        <v>501</v>
      </c>
      <c r="B58" s="230"/>
      <c r="C58" s="282"/>
      <c r="D58" s="282"/>
      <c r="E58" s="31"/>
    </row>
    <row r="59" spans="1:5" x14ac:dyDescent="0.3">
      <c r="A59" s="31" t="s">
        <v>54</v>
      </c>
      <c r="B59" s="31"/>
      <c r="C59" s="31"/>
      <c r="D59" s="31"/>
      <c r="E59" s="31"/>
    </row>
    <row r="60" spans="1:5" ht="15.6" x14ac:dyDescent="0.3">
      <c r="A60" s="281" t="s">
        <v>55</v>
      </c>
      <c r="B60" s="281"/>
      <c r="C60" s="281"/>
      <c r="D60" s="281"/>
      <c r="E60" s="31"/>
    </row>
    <row r="61" spans="1:5" ht="15.6" x14ac:dyDescent="0.3">
      <c r="A61" s="281" t="s">
        <v>56</v>
      </c>
      <c r="B61" s="281"/>
      <c r="C61" s="281"/>
      <c r="D61" s="281"/>
      <c r="E61" s="31"/>
    </row>
    <row r="62" spans="1:5" ht="15.6" x14ac:dyDescent="0.3">
      <c r="A62" s="281" t="s">
        <v>57</v>
      </c>
      <c r="B62" s="281"/>
      <c r="C62" s="281"/>
      <c r="D62" s="281"/>
      <c r="E62" s="31"/>
    </row>
    <row r="63" spans="1:5" ht="15.6" x14ac:dyDescent="0.3">
      <c r="A63" s="281" t="s">
        <v>58</v>
      </c>
      <c r="B63" s="281"/>
      <c r="C63" s="31"/>
      <c r="D63" s="31"/>
      <c r="E63" s="31"/>
    </row>
    <row r="64" spans="1:5" x14ac:dyDescent="0.3">
      <c r="A64" s="31"/>
      <c r="B64" s="31"/>
      <c r="C64" s="31"/>
      <c r="D64" s="31"/>
      <c r="E64" s="31"/>
    </row>
  </sheetData>
  <mergeCells count="22"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  <mergeCell ref="C62:D62"/>
    <mergeCell ref="C60:D60"/>
    <mergeCell ref="A61:B61"/>
    <mergeCell ref="C61:D61"/>
    <mergeCell ref="A58:B58"/>
    <mergeCell ref="C58:D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3488-5272-414E-9F85-96CB0228C2F7}">
  <dimension ref="A1:E62"/>
  <sheetViews>
    <sheetView topLeftCell="A32" workbookViewId="0">
      <selection activeCell="I10" sqref="I10"/>
    </sheetView>
  </sheetViews>
  <sheetFormatPr defaultRowHeight="14.4" x14ac:dyDescent="0.3"/>
  <cols>
    <col min="1" max="1" width="27.44140625" bestFit="1" customWidth="1"/>
    <col min="2" max="2" width="20.5546875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4.4" customHeight="1" x14ac:dyDescent="0.3">
      <c r="A1" s="232"/>
      <c r="B1" s="233" t="s">
        <v>0</v>
      </c>
      <c r="C1" s="233"/>
      <c r="D1" s="233"/>
      <c r="E1" s="233"/>
    </row>
    <row r="2" spans="1:5" ht="25.5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527</v>
      </c>
      <c r="B3" s="283"/>
      <c r="C3" s="241" t="s">
        <v>2</v>
      </c>
      <c r="D3" s="242"/>
      <c r="E3" s="243"/>
    </row>
    <row r="4" spans="1:5" ht="15.6" x14ac:dyDescent="0.3">
      <c r="A4" s="284" t="s">
        <v>471</v>
      </c>
      <c r="B4" s="284"/>
      <c r="C4" s="241" t="s">
        <v>253</v>
      </c>
      <c r="D4" s="242"/>
      <c r="E4" s="243"/>
    </row>
    <row r="5" spans="1:5" ht="15.6" x14ac:dyDescent="0.3">
      <c r="A5" s="240" t="s">
        <v>498</v>
      </c>
      <c r="B5" s="240"/>
      <c r="C5" s="241" t="s">
        <v>5</v>
      </c>
      <c r="D5" s="242"/>
      <c r="E5" s="243"/>
    </row>
    <row r="6" spans="1:5" ht="15.6" x14ac:dyDescent="0.3">
      <c r="A6" s="252" t="s">
        <v>528</v>
      </c>
      <c r="B6" s="277"/>
      <c r="C6" s="241" t="s">
        <v>254</v>
      </c>
      <c r="D6" s="242"/>
      <c r="E6" s="243"/>
    </row>
    <row r="7" spans="1:5" x14ac:dyDescent="0.3">
      <c r="A7" s="246" t="s">
        <v>525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8</v>
      </c>
      <c r="B10" s="52" t="s">
        <v>9</v>
      </c>
      <c r="C10" s="52" t="s">
        <v>10</v>
      </c>
      <c r="D10" s="52" t="s">
        <v>11</v>
      </c>
      <c r="E10" s="52" t="s">
        <v>12</v>
      </c>
    </row>
    <row r="11" spans="1:5" x14ac:dyDescent="0.3">
      <c r="A11" s="20" t="s">
        <v>255</v>
      </c>
      <c r="B11" s="20" t="s">
        <v>14</v>
      </c>
      <c r="C11" s="28">
        <v>0.5</v>
      </c>
      <c r="D11" s="27">
        <v>1792.25</v>
      </c>
      <c r="E11" s="27">
        <f t="shared" ref="E11:E33" si="0">PRODUCT(C11*D11)</f>
        <v>896.125</v>
      </c>
    </row>
    <row r="12" spans="1:5" x14ac:dyDescent="0.3">
      <c r="A12" s="20" t="s">
        <v>15</v>
      </c>
      <c r="B12" s="20" t="s">
        <v>60</v>
      </c>
      <c r="C12" s="28">
        <v>1.2</v>
      </c>
      <c r="D12" s="27">
        <v>352</v>
      </c>
      <c r="E12" s="27">
        <f t="shared" si="0"/>
        <v>422.4</v>
      </c>
    </row>
    <row r="13" spans="1:5" x14ac:dyDescent="0.3">
      <c r="A13" s="20" t="s">
        <v>256</v>
      </c>
      <c r="B13" s="20" t="s">
        <v>60</v>
      </c>
      <c r="C13" s="28">
        <v>0.8</v>
      </c>
      <c r="D13" s="27">
        <v>2150</v>
      </c>
      <c r="E13" s="27">
        <f t="shared" si="0"/>
        <v>1720</v>
      </c>
    </row>
    <row r="14" spans="1:5" x14ac:dyDescent="0.3">
      <c r="A14" s="20" t="s">
        <v>257</v>
      </c>
      <c r="B14" s="20" t="s">
        <v>60</v>
      </c>
      <c r="C14" s="28">
        <v>0.5</v>
      </c>
      <c r="D14" s="27">
        <v>2665.25</v>
      </c>
      <c r="E14" s="27">
        <f t="shared" si="0"/>
        <v>1332.625</v>
      </c>
    </row>
    <row r="15" spans="1:5" x14ac:dyDescent="0.3">
      <c r="A15" s="20" t="s">
        <v>67</v>
      </c>
      <c r="B15" s="20" t="s">
        <v>60</v>
      </c>
      <c r="C15" s="28">
        <v>5</v>
      </c>
      <c r="D15" s="27">
        <v>500</v>
      </c>
      <c r="E15" s="27">
        <f t="shared" si="0"/>
        <v>2500</v>
      </c>
    </row>
    <row r="16" spans="1:5" x14ac:dyDescent="0.3">
      <c r="A16" s="20" t="s">
        <v>16</v>
      </c>
      <c r="B16" s="20" t="s">
        <v>17</v>
      </c>
      <c r="C16" s="28">
        <v>1</v>
      </c>
      <c r="D16" s="27">
        <v>80</v>
      </c>
      <c r="E16" s="27">
        <f t="shared" si="0"/>
        <v>80</v>
      </c>
    </row>
    <row r="17" spans="1:5" x14ac:dyDescent="0.3">
      <c r="A17" s="20" t="s">
        <v>18</v>
      </c>
      <c r="B17" s="20" t="s">
        <v>17</v>
      </c>
      <c r="C17" s="28">
        <v>2</v>
      </c>
      <c r="D17" s="27">
        <v>89</v>
      </c>
      <c r="E17" s="27">
        <f t="shared" si="0"/>
        <v>178</v>
      </c>
    </row>
    <row r="18" spans="1:5" x14ac:dyDescent="0.3">
      <c r="A18" s="20" t="s">
        <v>19</v>
      </c>
      <c r="B18" s="20" t="s">
        <v>17</v>
      </c>
      <c r="C18" s="28">
        <v>1.2</v>
      </c>
      <c r="D18" s="27">
        <v>315.66666666666669</v>
      </c>
      <c r="E18" s="27">
        <f t="shared" si="0"/>
        <v>378.8</v>
      </c>
    </row>
    <row r="19" spans="1:5" x14ac:dyDescent="0.3">
      <c r="A19" s="20" t="s">
        <v>20</v>
      </c>
      <c r="B19" s="20" t="s">
        <v>17</v>
      </c>
      <c r="C19" s="28">
        <v>2</v>
      </c>
      <c r="D19" s="27">
        <v>62.333333333333336</v>
      </c>
      <c r="E19" s="27">
        <f t="shared" si="0"/>
        <v>124.66666666666667</v>
      </c>
    </row>
    <row r="20" spans="1:5" x14ac:dyDescent="0.3">
      <c r="A20" s="20" t="s">
        <v>68</v>
      </c>
      <c r="B20" s="20" t="s">
        <v>17</v>
      </c>
      <c r="C20" s="28">
        <v>3</v>
      </c>
      <c r="D20" s="27">
        <v>110</v>
      </c>
      <c r="E20" s="27">
        <f t="shared" si="0"/>
        <v>330</v>
      </c>
    </row>
    <row r="21" spans="1:5" x14ac:dyDescent="0.3">
      <c r="A21" s="20" t="s">
        <v>21</v>
      </c>
      <c r="B21" s="20" t="s">
        <v>17</v>
      </c>
      <c r="C21" s="28">
        <v>1</v>
      </c>
      <c r="D21" s="27">
        <v>199.83333333333334</v>
      </c>
      <c r="E21" s="27">
        <f t="shared" si="0"/>
        <v>199.83333333333334</v>
      </c>
    </row>
    <row r="22" spans="1:5" x14ac:dyDescent="0.3">
      <c r="A22" s="20" t="s">
        <v>22</v>
      </c>
      <c r="B22" s="20" t="s">
        <v>17</v>
      </c>
      <c r="C22" s="28">
        <v>1.5</v>
      </c>
      <c r="D22" s="27">
        <v>90.174999999999997</v>
      </c>
      <c r="E22" s="27">
        <f t="shared" si="0"/>
        <v>135.26249999999999</v>
      </c>
    </row>
    <row r="23" spans="1:5" x14ac:dyDescent="0.3">
      <c r="A23" s="20" t="s">
        <v>23</v>
      </c>
      <c r="B23" s="20" t="s">
        <v>17</v>
      </c>
      <c r="C23" s="28">
        <v>0.5</v>
      </c>
      <c r="D23" s="27">
        <v>64.8</v>
      </c>
      <c r="E23" s="27">
        <f t="shared" si="0"/>
        <v>32.4</v>
      </c>
    </row>
    <row r="24" spans="1:5" x14ac:dyDescent="0.3">
      <c r="A24" s="20" t="s">
        <v>24</v>
      </c>
      <c r="B24" s="20" t="s">
        <v>17</v>
      </c>
      <c r="C24" s="28">
        <v>1.8</v>
      </c>
      <c r="D24" s="27">
        <v>81.400000000000006</v>
      </c>
      <c r="E24" s="27">
        <f t="shared" si="0"/>
        <v>146.52000000000001</v>
      </c>
    </row>
    <row r="25" spans="1:5" x14ac:dyDescent="0.3">
      <c r="A25" s="20" t="s">
        <v>26</v>
      </c>
      <c r="B25" s="20" t="s">
        <v>17</v>
      </c>
      <c r="C25" s="28">
        <v>0.4</v>
      </c>
      <c r="D25" s="27">
        <v>173</v>
      </c>
      <c r="E25" s="27">
        <f t="shared" si="0"/>
        <v>69.2</v>
      </c>
    </row>
    <row r="26" spans="1:5" x14ac:dyDescent="0.3">
      <c r="A26" s="20" t="s">
        <v>32</v>
      </c>
      <c r="B26" s="20" t="s">
        <v>17</v>
      </c>
      <c r="C26" s="28">
        <v>18</v>
      </c>
      <c r="D26" s="27">
        <v>15.65</v>
      </c>
      <c r="E26" s="27">
        <f t="shared" si="0"/>
        <v>281.7</v>
      </c>
    </row>
    <row r="27" spans="1:5" x14ac:dyDescent="0.3">
      <c r="A27" s="20" t="s">
        <v>33</v>
      </c>
      <c r="B27" s="20" t="s">
        <v>17</v>
      </c>
      <c r="C27" s="28">
        <v>6</v>
      </c>
      <c r="D27" s="27">
        <v>47.7</v>
      </c>
      <c r="E27" s="27">
        <f t="shared" si="0"/>
        <v>286.20000000000005</v>
      </c>
    </row>
    <row r="28" spans="1:5" x14ac:dyDescent="0.3">
      <c r="A28" s="20" t="s">
        <v>34</v>
      </c>
      <c r="B28" s="20" t="s">
        <v>17</v>
      </c>
      <c r="C28" s="28">
        <v>12</v>
      </c>
      <c r="D28" s="27">
        <v>17.75</v>
      </c>
      <c r="E28" s="27">
        <f t="shared" si="0"/>
        <v>213</v>
      </c>
    </row>
    <row r="29" spans="1:5" x14ac:dyDescent="0.3">
      <c r="A29" s="20" t="s">
        <v>35</v>
      </c>
      <c r="B29" s="20" t="s">
        <v>17</v>
      </c>
      <c r="C29" s="28">
        <v>1.5</v>
      </c>
      <c r="D29" s="27">
        <v>112.5</v>
      </c>
      <c r="E29" s="27">
        <f t="shared" si="0"/>
        <v>168.75</v>
      </c>
    </row>
    <row r="30" spans="1:5" x14ac:dyDescent="0.3">
      <c r="A30" s="20" t="s">
        <v>258</v>
      </c>
      <c r="B30" s="20" t="s">
        <v>17</v>
      </c>
      <c r="C30" s="28">
        <v>4</v>
      </c>
      <c r="D30" s="27">
        <v>83.6</v>
      </c>
      <c r="E30" s="27">
        <f t="shared" si="0"/>
        <v>334.4</v>
      </c>
    </row>
    <row r="31" spans="1:5" x14ac:dyDescent="0.3">
      <c r="A31" s="20" t="s">
        <v>259</v>
      </c>
      <c r="B31" s="20" t="s">
        <v>17</v>
      </c>
      <c r="C31" s="28">
        <v>40</v>
      </c>
      <c r="D31" s="27">
        <v>6</v>
      </c>
      <c r="E31" s="27">
        <f t="shared" si="0"/>
        <v>240</v>
      </c>
    </row>
    <row r="32" spans="1:5" x14ac:dyDescent="0.3">
      <c r="A32" s="20" t="s">
        <v>29</v>
      </c>
      <c r="B32" s="20" t="s">
        <v>17</v>
      </c>
      <c r="C32" s="28">
        <v>1</v>
      </c>
      <c r="D32" s="27">
        <v>45.662500000000001</v>
      </c>
      <c r="E32" s="27">
        <f t="shared" si="0"/>
        <v>45.662500000000001</v>
      </c>
    </row>
    <row r="33" spans="1:5" x14ac:dyDescent="0.3">
      <c r="A33" s="20" t="s">
        <v>30</v>
      </c>
      <c r="B33" s="20" t="s">
        <v>17</v>
      </c>
      <c r="C33" s="28">
        <v>4</v>
      </c>
      <c r="D33" s="27">
        <v>81.400000000000006</v>
      </c>
      <c r="E33" s="27">
        <f t="shared" si="0"/>
        <v>325.60000000000002</v>
      </c>
    </row>
    <row r="34" spans="1:5" x14ac:dyDescent="0.3">
      <c r="A34" s="3" t="s">
        <v>36</v>
      </c>
      <c r="B34" s="3"/>
      <c r="C34" s="4"/>
      <c r="D34" s="4"/>
      <c r="E34" s="4">
        <f>SUM(E11:E33)</f>
        <v>10441.145000000002</v>
      </c>
    </row>
    <row r="35" spans="1:5" x14ac:dyDescent="0.3">
      <c r="A35" s="26" t="s">
        <v>37</v>
      </c>
      <c r="B35" s="26"/>
      <c r="C35" s="137"/>
      <c r="D35" s="26"/>
      <c r="E35" s="26"/>
    </row>
    <row r="36" spans="1:5" x14ac:dyDescent="0.3">
      <c r="A36" s="20" t="s">
        <v>38</v>
      </c>
      <c r="B36" s="20" t="s">
        <v>260</v>
      </c>
      <c r="C36" s="28">
        <v>5</v>
      </c>
      <c r="D36" s="27">
        <v>130</v>
      </c>
      <c r="E36" s="27">
        <f t="shared" ref="E36:E41" si="1">PRODUCT(C36*D36)</f>
        <v>650</v>
      </c>
    </row>
    <row r="37" spans="1:5" x14ac:dyDescent="0.3">
      <c r="A37" s="20" t="s">
        <v>40</v>
      </c>
      <c r="B37" s="20" t="s">
        <v>260</v>
      </c>
      <c r="C37" s="28">
        <v>5</v>
      </c>
      <c r="D37" s="27">
        <v>130</v>
      </c>
      <c r="E37" s="27">
        <f>PRODUCT(C37*D37)</f>
        <v>650</v>
      </c>
    </row>
    <row r="38" spans="1:5" x14ac:dyDescent="0.3">
      <c r="A38" s="20" t="s">
        <v>41</v>
      </c>
      <c r="B38" s="20" t="s">
        <v>260</v>
      </c>
      <c r="C38" s="28">
        <v>3</v>
      </c>
      <c r="D38" s="27">
        <v>130</v>
      </c>
      <c r="E38" s="27">
        <f t="shared" si="1"/>
        <v>390</v>
      </c>
    </row>
    <row r="39" spans="1:5" x14ac:dyDescent="0.3">
      <c r="A39" s="20" t="s">
        <v>261</v>
      </c>
      <c r="B39" s="20" t="s">
        <v>260</v>
      </c>
      <c r="C39" s="28">
        <v>4</v>
      </c>
      <c r="D39" s="27">
        <v>130</v>
      </c>
      <c r="E39" s="27">
        <f t="shared" si="1"/>
        <v>520</v>
      </c>
    </row>
    <row r="40" spans="1:5" x14ac:dyDescent="0.3">
      <c r="A40" s="20" t="s">
        <v>43</v>
      </c>
      <c r="B40" s="20" t="s">
        <v>48</v>
      </c>
      <c r="C40" s="28">
        <v>1</v>
      </c>
      <c r="D40" s="27">
        <v>2000</v>
      </c>
      <c r="E40" s="27">
        <f t="shared" si="1"/>
        <v>2000</v>
      </c>
    </row>
    <row r="41" spans="1:5" x14ac:dyDescent="0.3">
      <c r="A41" s="20" t="s">
        <v>44</v>
      </c>
      <c r="B41" s="20" t="s">
        <v>48</v>
      </c>
      <c r="C41" s="28"/>
      <c r="D41" s="27"/>
      <c r="E41" s="27">
        <f t="shared" si="1"/>
        <v>0</v>
      </c>
    </row>
    <row r="42" spans="1:5" x14ac:dyDescent="0.3">
      <c r="A42" s="3" t="s">
        <v>45</v>
      </c>
      <c r="B42" s="3"/>
      <c r="C42" s="4"/>
      <c r="D42" s="4"/>
      <c r="E42" s="4">
        <f>SUM(E36:E41)</f>
        <v>4210</v>
      </c>
    </row>
    <row r="43" spans="1:5" x14ac:dyDescent="0.3">
      <c r="A43" s="26" t="s">
        <v>46</v>
      </c>
      <c r="B43" s="26"/>
      <c r="C43" s="137"/>
      <c r="D43" s="26"/>
      <c r="E43" s="26"/>
    </row>
    <row r="44" spans="1:5" x14ac:dyDescent="0.3">
      <c r="A44" s="20" t="s">
        <v>47</v>
      </c>
      <c r="B44" s="20" t="s">
        <v>262</v>
      </c>
      <c r="C44" s="28">
        <v>0.3</v>
      </c>
      <c r="D44" s="27">
        <v>15000</v>
      </c>
      <c r="E44" s="27">
        <f>PRODUCT(C44*D44)</f>
        <v>4500</v>
      </c>
    </row>
    <row r="45" spans="1:5" x14ac:dyDescent="0.3">
      <c r="A45" s="20" t="s">
        <v>263</v>
      </c>
      <c r="B45" s="20" t="s">
        <v>48</v>
      </c>
      <c r="C45" s="28">
        <v>3</v>
      </c>
      <c r="D45" s="27">
        <v>110</v>
      </c>
      <c r="E45" s="27">
        <f>PRODUCT(C45*D45)</f>
        <v>330</v>
      </c>
    </row>
    <row r="46" spans="1:5" x14ac:dyDescent="0.3">
      <c r="A46" s="68" t="s">
        <v>51</v>
      </c>
      <c r="B46" s="69"/>
      <c r="C46" s="70"/>
      <c r="D46" s="70"/>
      <c r="E46" s="71">
        <f>SUM(E44:E45)</f>
        <v>4830</v>
      </c>
    </row>
    <row r="47" spans="1:5" x14ac:dyDescent="0.3">
      <c r="A47" s="146" t="s">
        <v>65</v>
      </c>
      <c r="B47" s="146"/>
      <c r="C47" s="147"/>
      <c r="D47" s="146"/>
      <c r="E47" s="148">
        <f>SUM(E34+E42+E46)</f>
        <v>19481.145000000004</v>
      </c>
    </row>
    <row r="50" spans="1:4" x14ac:dyDescent="0.3">
      <c r="A50" s="228" t="s">
        <v>53</v>
      </c>
      <c r="B50" s="229"/>
    </row>
    <row r="51" spans="1:4" x14ac:dyDescent="0.3">
      <c r="A51" s="19" t="s">
        <v>8</v>
      </c>
      <c r="B51" s="29">
        <f>E34</f>
        <v>10441.145000000002</v>
      </c>
    </row>
    <row r="52" spans="1:4" x14ac:dyDescent="0.3">
      <c r="A52" s="26" t="s">
        <v>37</v>
      </c>
      <c r="B52" s="29">
        <f>E42</f>
        <v>4210</v>
      </c>
    </row>
    <row r="53" spans="1:4" x14ac:dyDescent="0.3">
      <c r="A53" s="26" t="s">
        <v>46</v>
      </c>
      <c r="B53" s="29">
        <f>E46</f>
        <v>4830</v>
      </c>
    </row>
    <row r="54" spans="1:4" x14ac:dyDescent="0.3">
      <c r="A54" s="17" t="s">
        <v>52</v>
      </c>
      <c r="B54" s="30">
        <f>E47</f>
        <v>19481.145000000004</v>
      </c>
    </row>
    <row r="57" spans="1:4" x14ac:dyDescent="0.3">
      <c r="A57" s="230" t="s">
        <v>501</v>
      </c>
      <c r="B57" s="230"/>
      <c r="C57" s="230"/>
      <c r="D57" s="230"/>
    </row>
    <row r="58" spans="1:4" x14ac:dyDescent="0.3">
      <c r="A58" t="s">
        <v>54</v>
      </c>
    </row>
    <row r="59" spans="1:4" ht="15.6" x14ac:dyDescent="0.3">
      <c r="A59" s="226" t="s">
        <v>55</v>
      </c>
      <c r="B59" s="226"/>
      <c r="C59" s="226"/>
      <c r="D59" s="226"/>
    </row>
    <row r="60" spans="1:4" ht="15.6" x14ac:dyDescent="0.3">
      <c r="A60" s="226" t="s">
        <v>56</v>
      </c>
      <c r="B60" s="226"/>
      <c r="C60" s="226"/>
      <c r="D60" s="226"/>
    </row>
    <row r="61" spans="1:4" ht="15.6" x14ac:dyDescent="0.3">
      <c r="A61" s="226" t="s">
        <v>57</v>
      </c>
      <c r="B61" s="226"/>
      <c r="C61" s="226"/>
      <c r="D61" s="226"/>
    </row>
    <row r="62" spans="1:4" ht="15.6" x14ac:dyDescent="0.3">
      <c r="A62" s="226" t="s">
        <v>58</v>
      </c>
      <c r="B62" s="226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81B-9E7B-4603-91FD-26C85CD91472}">
  <dimension ref="A1:E62"/>
  <sheetViews>
    <sheetView topLeftCell="A31" workbookViewId="0">
      <selection activeCell="H9" sqref="H9"/>
    </sheetView>
  </sheetViews>
  <sheetFormatPr defaultRowHeight="14.4" x14ac:dyDescent="0.3"/>
  <cols>
    <col min="1" max="1" width="27.44140625" bestFit="1" customWidth="1"/>
    <col min="2" max="2" width="22.44140625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4.4" customHeight="1" x14ac:dyDescent="0.3">
      <c r="A1" s="232"/>
      <c r="B1" s="233" t="s">
        <v>0</v>
      </c>
      <c r="C1" s="233"/>
      <c r="D1" s="233"/>
      <c r="E1" s="233"/>
    </row>
    <row r="2" spans="1:5" ht="24" customHeight="1" x14ac:dyDescent="0.3">
      <c r="A2" s="232"/>
      <c r="B2" s="233"/>
      <c r="C2" s="233"/>
      <c r="D2" s="233"/>
      <c r="E2" s="233"/>
    </row>
    <row r="3" spans="1:5" ht="15.6" x14ac:dyDescent="0.3">
      <c r="A3" s="283" t="s">
        <v>527</v>
      </c>
      <c r="B3" s="283"/>
      <c r="C3" s="241" t="s">
        <v>2</v>
      </c>
      <c r="D3" s="242"/>
      <c r="E3" s="243"/>
    </row>
    <row r="4" spans="1:5" ht="15.6" x14ac:dyDescent="0.3">
      <c r="A4" s="284" t="s">
        <v>66</v>
      </c>
      <c r="B4" s="284"/>
      <c r="C4" s="241" t="s">
        <v>264</v>
      </c>
      <c r="D4" s="242"/>
      <c r="E4" s="243"/>
    </row>
    <row r="5" spans="1:5" ht="15.6" x14ac:dyDescent="0.3">
      <c r="A5" s="240" t="s">
        <v>498</v>
      </c>
      <c r="B5" s="240"/>
      <c r="C5" s="241" t="s">
        <v>5</v>
      </c>
      <c r="D5" s="242"/>
      <c r="E5" s="243"/>
    </row>
    <row r="6" spans="1:5" ht="15.6" x14ac:dyDescent="0.3">
      <c r="A6" s="252" t="s">
        <v>528</v>
      </c>
      <c r="B6" s="277"/>
      <c r="C6" s="241" t="s">
        <v>254</v>
      </c>
      <c r="D6" s="242"/>
      <c r="E6" s="243"/>
    </row>
    <row r="7" spans="1:5" x14ac:dyDescent="0.3">
      <c r="A7" s="246" t="s">
        <v>525</v>
      </c>
      <c r="B7" s="247"/>
      <c r="C7" s="247"/>
      <c r="D7" s="247"/>
      <c r="E7" s="248"/>
    </row>
    <row r="8" spans="1:5" x14ac:dyDescent="0.3">
      <c r="A8" s="231" t="s">
        <v>6</v>
      </c>
      <c r="B8" s="231"/>
      <c r="C8" s="231"/>
      <c r="D8" s="231"/>
      <c r="E8" s="231"/>
    </row>
    <row r="9" spans="1:5" x14ac:dyDescent="0.3">
      <c r="A9" s="227" t="s">
        <v>7</v>
      </c>
      <c r="B9" s="227"/>
      <c r="C9" s="227"/>
      <c r="D9" s="227"/>
      <c r="E9" s="227"/>
    </row>
    <row r="10" spans="1:5" x14ac:dyDescent="0.3">
      <c r="A10" s="19" t="s">
        <v>8</v>
      </c>
      <c r="B10" s="52" t="s">
        <v>9</v>
      </c>
      <c r="C10" s="52" t="s">
        <v>10</v>
      </c>
      <c r="D10" s="52" t="s">
        <v>11</v>
      </c>
      <c r="E10" s="52" t="s">
        <v>12</v>
      </c>
    </row>
    <row r="11" spans="1:5" x14ac:dyDescent="0.3">
      <c r="A11" s="20" t="s">
        <v>255</v>
      </c>
      <c r="B11" s="20" t="s">
        <v>14</v>
      </c>
      <c r="C11" s="28">
        <v>0.6</v>
      </c>
      <c r="D11" s="27">
        <v>1792.25</v>
      </c>
      <c r="E11" s="27">
        <f t="shared" ref="E11:E33" si="0">PRODUCT(C11*D11)</f>
        <v>1075.3499999999999</v>
      </c>
    </row>
    <row r="12" spans="1:5" x14ac:dyDescent="0.3">
      <c r="A12" s="20" t="s">
        <v>15</v>
      </c>
      <c r="B12" s="20" t="s">
        <v>60</v>
      </c>
      <c r="C12" s="28">
        <v>1.5</v>
      </c>
      <c r="D12" s="27">
        <v>352</v>
      </c>
      <c r="E12" s="27">
        <f t="shared" si="0"/>
        <v>528</v>
      </c>
    </row>
    <row r="13" spans="1:5" x14ac:dyDescent="0.3">
      <c r="A13" s="20" t="s">
        <v>256</v>
      </c>
      <c r="B13" s="20" t="s">
        <v>60</v>
      </c>
      <c r="C13" s="28">
        <v>1</v>
      </c>
      <c r="D13" s="27">
        <v>2150</v>
      </c>
      <c r="E13" s="27">
        <f t="shared" si="0"/>
        <v>2150</v>
      </c>
    </row>
    <row r="14" spans="1:5" x14ac:dyDescent="0.3">
      <c r="A14" s="20" t="s">
        <v>257</v>
      </c>
      <c r="B14" s="20" t="s">
        <v>60</v>
      </c>
      <c r="C14" s="28">
        <v>0.57999999999999996</v>
      </c>
      <c r="D14" s="27">
        <v>2665.25</v>
      </c>
      <c r="E14" s="27">
        <f t="shared" si="0"/>
        <v>1545.8449999999998</v>
      </c>
    </row>
    <row r="15" spans="1:5" x14ac:dyDescent="0.3">
      <c r="A15" s="20" t="s">
        <v>67</v>
      </c>
      <c r="B15" s="20" t="s">
        <v>60</v>
      </c>
      <c r="C15" s="28">
        <v>5</v>
      </c>
      <c r="D15" s="27">
        <v>500</v>
      </c>
      <c r="E15" s="27">
        <f t="shared" si="0"/>
        <v>2500</v>
      </c>
    </row>
    <row r="16" spans="1:5" x14ac:dyDescent="0.3">
      <c r="A16" s="20" t="s">
        <v>16</v>
      </c>
      <c r="B16" s="20" t="s">
        <v>17</v>
      </c>
      <c r="C16" s="28">
        <v>1</v>
      </c>
      <c r="D16" s="27">
        <v>80</v>
      </c>
      <c r="E16" s="27">
        <f t="shared" si="0"/>
        <v>80</v>
      </c>
    </row>
    <row r="17" spans="1:5" x14ac:dyDescent="0.3">
      <c r="A17" s="20" t="s">
        <v>18</v>
      </c>
      <c r="B17" s="20" t="s">
        <v>17</v>
      </c>
      <c r="C17" s="28">
        <v>2</v>
      </c>
      <c r="D17" s="27">
        <v>89</v>
      </c>
      <c r="E17" s="27">
        <f t="shared" si="0"/>
        <v>178</v>
      </c>
    </row>
    <row r="18" spans="1:5" x14ac:dyDescent="0.3">
      <c r="A18" s="20" t="s">
        <v>19</v>
      </c>
      <c r="B18" s="20" t="s">
        <v>17</v>
      </c>
      <c r="C18" s="28">
        <v>1.2</v>
      </c>
      <c r="D18" s="27">
        <v>315.66666666666669</v>
      </c>
      <c r="E18" s="27">
        <f t="shared" si="0"/>
        <v>378.8</v>
      </c>
    </row>
    <row r="19" spans="1:5" x14ac:dyDescent="0.3">
      <c r="A19" s="20" t="s">
        <v>20</v>
      </c>
      <c r="B19" s="20" t="s">
        <v>17</v>
      </c>
      <c r="C19" s="28">
        <v>2</v>
      </c>
      <c r="D19" s="27">
        <v>62.333333333333336</v>
      </c>
      <c r="E19" s="27">
        <f t="shared" si="0"/>
        <v>124.66666666666667</v>
      </c>
    </row>
    <row r="20" spans="1:5" x14ac:dyDescent="0.3">
      <c r="A20" s="20" t="s">
        <v>68</v>
      </c>
      <c r="B20" s="20" t="s">
        <v>17</v>
      </c>
      <c r="C20" s="28">
        <v>3</v>
      </c>
      <c r="D20" s="27">
        <v>110</v>
      </c>
      <c r="E20" s="27">
        <f t="shared" si="0"/>
        <v>330</v>
      </c>
    </row>
    <row r="21" spans="1:5" x14ac:dyDescent="0.3">
      <c r="A21" s="20" t="s">
        <v>21</v>
      </c>
      <c r="B21" s="20" t="s">
        <v>17</v>
      </c>
      <c r="C21" s="28">
        <v>1</v>
      </c>
      <c r="D21" s="27">
        <v>199.83333333333334</v>
      </c>
      <c r="E21" s="27">
        <f t="shared" si="0"/>
        <v>199.83333333333334</v>
      </c>
    </row>
    <row r="22" spans="1:5" x14ac:dyDescent="0.3">
      <c r="A22" s="20" t="s">
        <v>22</v>
      </c>
      <c r="B22" s="20" t="s">
        <v>17</v>
      </c>
      <c r="C22" s="28">
        <v>1.5</v>
      </c>
      <c r="D22" s="27">
        <v>90.174999999999997</v>
      </c>
      <c r="E22" s="27">
        <f t="shared" si="0"/>
        <v>135.26249999999999</v>
      </c>
    </row>
    <row r="23" spans="1:5" x14ac:dyDescent="0.3">
      <c r="A23" s="20" t="s">
        <v>23</v>
      </c>
      <c r="B23" s="20" t="s">
        <v>17</v>
      </c>
      <c r="C23" s="28">
        <v>0.5</v>
      </c>
      <c r="D23" s="27">
        <v>64.8</v>
      </c>
      <c r="E23" s="27">
        <f t="shared" si="0"/>
        <v>32.4</v>
      </c>
    </row>
    <row r="24" spans="1:5" x14ac:dyDescent="0.3">
      <c r="A24" s="20" t="s">
        <v>24</v>
      </c>
      <c r="B24" s="20" t="s">
        <v>17</v>
      </c>
      <c r="C24" s="28">
        <v>1.8</v>
      </c>
      <c r="D24" s="27">
        <v>81.400000000000006</v>
      </c>
      <c r="E24" s="27">
        <f t="shared" si="0"/>
        <v>146.52000000000001</v>
      </c>
    </row>
    <row r="25" spans="1:5" x14ac:dyDescent="0.3">
      <c r="A25" s="20" t="s">
        <v>26</v>
      </c>
      <c r="B25" s="20" t="s">
        <v>17</v>
      </c>
      <c r="C25" s="28">
        <v>0.4</v>
      </c>
      <c r="D25" s="27">
        <v>173</v>
      </c>
      <c r="E25" s="27">
        <f t="shared" si="0"/>
        <v>69.2</v>
      </c>
    </row>
    <row r="26" spans="1:5" x14ac:dyDescent="0.3">
      <c r="A26" s="20" t="s">
        <v>32</v>
      </c>
      <c r="B26" s="20" t="s">
        <v>17</v>
      </c>
      <c r="C26" s="28">
        <v>18</v>
      </c>
      <c r="D26" s="27">
        <v>15.65</v>
      </c>
      <c r="E26" s="27">
        <f t="shared" si="0"/>
        <v>281.7</v>
      </c>
    </row>
    <row r="27" spans="1:5" x14ac:dyDescent="0.3">
      <c r="A27" s="20" t="s">
        <v>33</v>
      </c>
      <c r="B27" s="20" t="s">
        <v>17</v>
      </c>
      <c r="C27" s="28">
        <v>6</v>
      </c>
      <c r="D27" s="27">
        <v>47.7</v>
      </c>
      <c r="E27" s="27">
        <f t="shared" si="0"/>
        <v>286.20000000000005</v>
      </c>
    </row>
    <row r="28" spans="1:5" x14ac:dyDescent="0.3">
      <c r="A28" s="20" t="s">
        <v>34</v>
      </c>
      <c r="B28" s="20" t="s">
        <v>17</v>
      </c>
      <c r="C28" s="28">
        <v>12</v>
      </c>
      <c r="D28" s="27">
        <v>17.75</v>
      </c>
      <c r="E28" s="27">
        <f t="shared" si="0"/>
        <v>213</v>
      </c>
    </row>
    <row r="29" spans="1:5" x14ac:dyDescent="0.3">
      <c r="A29" s="20" t="s">
        <v>35</v>
      </c>
      <c r="B29" s="20" t="s">
        <v>17</v>
      </c>
      <c r="C29" s="28">
        <v>1.5</v>
      </c>
      <c r="D29" s="27">
        <v>112.5</v>
      </c>
      <c r="E29" s="27">
        <f t="shared" si="0"/>
        <v>168.75</v>
      </c>
    </row>
    <row r="30" spans="1:5" x14ac:dyDescent="0.3">
      <c r="A30" s="20" t="s">
        <v>258</v>
      </c>
      <c r="B30" s="20" t="s">
        <v>17</v>
      </c>
      <c r="C30" s="28">
        <v>4</v>
      </c>
      <c r="D30" s="27">
        <v>83.6</v>
      </c>
      <c r="E30" s="27">
        <f t="shared" si="0"/>
        <v>334.4</v>
      </c>
    </row>
    <row r="31" spans="1:5" x14ac:dyDescent="0.3">
      <c r="A31" s="20" t="s">
        <v>259</v>
      </c>
      <c r="B31" s="20" t="s">
        <v>17</v>
      </c>
      <c r="C31" s="28">
        <v>40</v>
      </c>
      <c r="D31" s="27">
        <v>6</v>
      </c>
      <c r="E31" s="27">
        <f t="shared" si="0"/>
        <v>240</v>
      </c>
    </row>
    <row r="32" spans="1:5" x14ac:dyDescent="0.3">
      <c r="A32" s="20" t="s">
        <v>29</v>
      </c>
      <c r="B32" s="20" t="s">
        <v>17</v>
      </c>
      <c r="C32" s="28">
        <v>1</v>
      </c>
      <c r="D32" s="27">
        <v>45.662500000000001</v>
      </c>
      <c r="E32" s="27">
        <f t="shared" si="0"/>
        <v>45.662500000000001</v>
      </c>
    </row>
    <row r="33" spans="1:5" x14ac:dyDescent="0.3">
      <c r="A33" s="20" t="s">
        <v>30</v>
      </c>
      <c r="B33" s="20" t="s">
        <v>17</v>
      </c>
      <c r="C33" s="28">
        <v>4</v>
      </c>
      <c r="D33" s="27">
        <v>81.400000000000006</v>
      </c>
      <c r="E33" s="27">
        <f t="shared" si="0"/>
        <v>325.60000000000002</v>
      </c>
    </row>
    <row r="34" spans="1:5" x14ac:dyDescent="0.3">
      <c r="A34" s="3" t="s">
        <v>36</v>
      </c>
      <c r="B34" s="3"/>
      <c r="C34" s="4"/>
      <c r="D34" s="4"/>
      <c r="E34" s="4">
        <f>SUM(E11:E33)</f>
        <v>11369.190000000002</v>
      </c>
    </row>
    <row r="35" spans="1:5" x14ac:dyDescent="0.3">
      <c r="A35" s="26" t="s">
        <v>37</v>
      </c>
      <c r="B35" s="26"/>
      <c r="C35" s="137"/>
      <c r="D35" s="26"/>
      <c r="E35" s="26"/>
    </row>
    <row r="36" spans="1:5" x14ac:dyDescent="0.3">
      <c r="A36" s="20" t="s">
        <v>38</v>
      </c>
      <c r="B36" s="20" t="s">
        <v>260</v>
      </c>
      <c r="C36" s="28">
        <v>5</v>
      </c>
      <c r="D36" s="27">
        <v>130</v>
      </c>
      <c r="E36" s="27">
        <f t="shared" ref="E36:E41" si="1">PRODUCT(C36*D36)</f>
        <v>650</v>
      </c>
    </row>
    <row r="37" spans="1:5" x14ac:dyDescent="0.3">
      <c r="A37" s="20" t="s">
        <v>40</v>
      </c>
      <c r="B37" s="20" t="s">
        <v>260</v>
      </c>
      <c r="C37" s="28">
        <v>5</v>
      </c>
      <c r="D37" s="27">
        <v>130</v>
      </c>
      <c r="E37" s="27">
        <f>PRODUCT(C37*D37)</f>
        <v>650</v>
      </c>
    </row>
    <row r="38" spans="1:5" x14ac:dyDescent="0.3">
      <c r="A38" s="20" t="s">
        <v>41</v>
      </c>
      <c r="B38" s="20" t="s">
        <v>260</v>
      </c>
      <c r="C38" s="28">
        <v>3</v>
      </c>
      <c r="D38" s="27">
        <v>130</v>
      </c>
      <c r="E38" s="27">
        <f t="shared" si="1"/>
        <v>390</v>
      </c>
    </row>
    <row r="39" spans="1:5" x14ac:dyDescent="0.3">
      <c r="A39" s="20" t="s">
        <v>261</v>
      </c>
      <c r="B39" s="20" t="s">
        <v>260</v>
      </c>
      <c r="C39" s="28">
        <v>4</v>
      </c>
      <c r="D39" s="27">
        <v>130</v>
      </c>
      <c r="E39" s="27">
        <f t="shared" si="1"/>
        <v>520</v>
      </c>
    </row>
    <row r="40" spans="1:5" x14ac:dyDescent="0.3">
      <c r="A40" s="20" t="s">
        <v>43</v>
      </c>
      <c r="B40" s="20" t="s">
        <v>48</v>
      </c>
      <c r="C40" s="28">
        <v>1</v>
      </c>
      <c r="D40" s="27">
        <v>2000</v>
      </c>
      <c r="E40" s="27">
        <f t="shared" si="1"/>
        <v>2000</v>
      </c>
    </row>
    <row r="41" spans="1:5" x14ac:dyDescent="0.3">
      <c r="A41" s="20" t="s">
        <v>44</v>
      </c>
      <c r="B41" s="20" t="s">
        <v>48</v>
      </c>
      <c r="C41" s="28">
        <v>1</v>
      </c>
      <c r="D41" s="27">
        <v>1600</v>
      </c>
      <c r="E41" s="27">
        <f t="shared" si="1"/>
        <v>1600</v>
      </c>
    </row>
    <row r="42" spans="1:5" x14ac:dyDescent="0.3">
      <c r="A42" s="3" t="s">
        <v>45</v>
      </c>
      <c r="B42" s="3"/>
      <c r="C42" s="4"/>
      <c r="D42" s="4"/>
      <c r="E42" s="4">
        <f>SUM(E36:E41)</f>
        <v>5810</v>
      </c>
    </row>
    <row r="43" spans="1:5" x14ac:dyDescent="0.3">
      <c r="A43" s="26" t="s">
        <v>46</v>
      </c>
      <c r="B43" s="26"/>
      <c r="C43" s="137"/>
      <c r="D43" s="26"/>
      <c r="E43" s="26"/>
    </row>
    <row r="44" spans="1:5" x14ac:dyDescent="0.3">
      <c r="A44" s="20" t="s">
        <v>47</v>
      </c>
      <c r="B44" s="20" t="s">
        <v>262</v>
      </c>
      <c r="C44" s="28">
        <v>0.3</v>
      </c>
      <c r="D44" s="27">
        <v>18000</v>
      </c>
      <c r="E44" s="27">
        <f>PRODUCT(C44*D44)</f>
        <v>5400</v>
      </c>
    </row>
    <row r="45" spans="1:5" x14ac:dyDescent="0.3">
      <c r="A45" s="20" t="s">
        <v>263</v>
      </c>
      <c r="B45" s="20" t="s">
        <v>48</v>
      </c>
      <c r="C45" s="28">
        <v>3</v>
      </c>
      <c r="D45" s="27">
        <v>110</v>
      </c>
      <c r="E45" s="27">
        <f>PRODUCT(C45*D45)</f>
        <v>330</v>
      </c>
    </row>
    <row r="46" spans="1:5" x14ac:dyDescent="0.3">
      <c r="A46" s="68" t="s">
        <v>51</v>
      </c>
      <c r="B46" s="69"/>
      <c r="C46" s="70"/>
      <c r="D46" s="70"/>
      <c r="E46" s="71">
        <f>SUM(E44:E45)</f>
        <v>5730</v>
      </c>
    </row>
    <row r="47" spans="1:5" x14ac:dyDescent="0.3">
      <c r="A47" s="146" t="s">
        <v>65</v>
      </c>
      <c r="B47" s="146"/>
      <c r="C47" s="147"/>
      <c r="D47" s="146"/>
      <c r="E47" s="148">
        <f>SUM(E34+E42+E46)</f>
        <v>22909.190000000002</v>
      </c>
    </row>
    <row r="50" spans="1:4" x14ac:dyDescent="0.3">
      <c r="A50" s="228" t="s">
        <v>53</v>
      </c>
      <c r="B50" s="229"/>
    </row>
    <row r="51" spans="1:4" x14ac:dyDescent="0.3">
      <c r="A51" s="19" t="s">
        <v>8</v>
      </c>
      <c r="B51" s="29">
        <f>E34</f>
        <v>11369.190000000002</v>
      </c>
    </row>
    <row r="52" spans="1:4" x14ac:dyDescent="0.3">
      <c r="A52" s="26" t="s">
        <v>37</v>
      </c>
      <c r="B52" s="29">
        <f>E42</f>
        <v>5810</v>
      </c>
    </row>
    <row r="53" spans="1:4" x14ac:dyDescent="0.3">
      <c r="A53" s="26" t="s">
        <v>46</v>
      </c>
      <c r="B53" s="29">
        <f>E46</f>
        <v>5730</v>
      </c>
    </row>
    <row r="54" spans="1:4" x14ac:dyDescent="0.3">
      <c r="A54" s="17" t="s">
        <v>52</v>
      </c>
      <c r="B54" s="30">
        <f>E47</f>
        <v>22909.190000000002</v>
      </c>
    </row>
    <row r="57" spans="1:4" x14ac:dyDescent="0.3">
      <c r="A57" s="230" t="s">
        <v>501</v>
      </c>
      <c r="B57" s="230"/>
      <c r="C57" s="230"/>
      <c r="D57" s="230"/>
    </row>
    <row r="58" spans="1:4" x14ac:dyDescent="0.3">
      <c r="A58" t="s">
        <v>54</v>
      </c>
    </row>
    <row r="59" spans="1:4" ht="15.6" x14ac:dyDescent="0.3">
      <c r="A59" s="226" t="s">
        <v>55</v>
      </c>
      <c r="B59" s="226"/>
      <c r="C59" s="226"/>
      <c r="D59" s="226"/>
    </row>
    <row r="60" spans="1:4" ht="15.6" x14ac:dyDescent="0.3">
      <c r="A60" s="226" t="s">
        <v>56</v>
      </c>
      <c r="B60" s="226"/>
      <c r="C60" s="226"/>
      <c r="D60" s="226"/>
    </row>
    <row r="61" spans="1:4" ht="15.6" x14ac:dyDescent="0.3">
      <c r="A61" s="226" t="s">
        <v>57</v>
      </c>
      <c r="B61" s="226"/>
      <c r="C61" s="226"/>
      <c r="D61" s="226"/>
    </row>
    <row r="62" spans="1:4" ht="15.6" x14ac:dyDescent="0.3">
      <c r="A62" s="226" t="s">
        <v>58</v>
      </c>
      <c r="B62" s="226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RESUMO</vt:lpstr>
      <vt:lpstr>Manga</vt:lpstr>
      <vt:lpstr>Uva</vt:lpstr>
      <vt:lpstr>Laranja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Trigo</vt:lpstr>
      <vt:lpstr>Soja</vt:lpstr>
      <vt:lpstr>Cebola</vt:lpstr>
      <vt:lpstr>Feijão</vt:lpstr>
      <vt:lpstr>Beterraba</vt:lpstr>
      <vt:lpstr>Repolho</vt:lpstr>
      <vt:lpstr>Sorgo </vt:lpstr>
      <vt:lpstr>Sorgo Forrageiro</vt:lpstr>
      <vt:lpstr>Batata</vt:lpstr>
      <vt:lpstr>Cana de Açúcar</vt:lpstr>
      <vt:lpstr>Banana</vt:lpstr>
      <vt:lpstr>Abóbora</vt:lpstr>
      <vt:lpstr>Equinos</vt:lpstr>
      <vt:lpstr>Cria Extensivo</vt:lpstr>
      <vt:lpstr>Cria Intensivo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Extensivo</vt:lpstr>
      <vt:lpstr>Leite - Semi-intensivo </vt:lpstr>
      <vt:lpstr>Leite - Intensivo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3267 - Leonardo Fernandes Costa</cp:lastModifiedBy>
  <cp:lastPrinted>2023-09-14T01:23:52Z</cp:lastPrinted>
  <dcterms:created xsi:type="dcterms:W3CDTF">2021-12-06T19:27:12Z</dcterms:created>
  <dcterms:modified xsi:type="dcterms:W3CDTF">2023-10-16T16:12:32Z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4b72c9-df86-4ad9-b13e-6f826ef494bf_Enabled">
    <vt:lpwstr>true</vt:lpwstr>
  </property>
  <property fmtid="{D5CDD505-2E9C-101B-9397-08002B2CF9AE}" pid="3" name="MSIP_Label_444b72c9-df86-4ad9-b13e-6f826ef494bf_SetDate">
    <vt:lpwstr>2023-10-16T16:12:06Z</vt:lpwstr>
  </property>
  <property fmtid="{D5CDD505-2E9C-101B-9397-08002B2CF9AE}" pid="4" name="MSIP_Label_444b72c9-df86-4ad9-b13e-6f826ef494bf_Method">
    <vt:lpwstr>Privileged</vt:lpwstr>
  </property>
  <property fmtid="{D5CDD505-2E9C-101B-9397-08002B2CF9AE}" pid="5" name="MSIP_Label_444b72c9-df86-4ad9-b13e-6f826ef494bf_Name">
    <vt:lpwstr>PÚBLICA</vt:lpwstr>
  </property>
  <property fmtid="{D5CDD505-2E9C-101B-9397-08002B2CF9AE}" pid="6" name="MSIP_Label_444b72c9-df86-4ad9-b13e-6f826ef494bf_SiteId">
    <vt:lpwstr>28b886f2-1894-4dda-9cf2-066ad2e94c2c</vt:lpwstr>
  </property>
  <property fmtid="{D5CDD505-2E9C-101B-9397-08002B2CF9AE}" pid="7" name="MSIP_Label_444b72c9-df86-4ad9-b13e-6f826ef494bf_ActionId">
    <vt:lpwstr>ad697803-40e6-4e1a-a9a6-b99ab3327a54</vt:lpwstr>
  </property>
  <property fmtid="{D5CDD505-2E9C-101B-9397-08002B2CF9AE}" pid="8" name="MSIP_Label_444b72c9-df86-4ad9-b13e-6f826ef494bf_ContentBits">
    <vt:lpwstr>0</vt:lpwstr>
  </property>
</Properties>
</file>