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ba\Desktop\"/>
    </mc:Choice>
  </mc:AlternateContent>
  <xr:revisionPtr revIDLastSave="0" documentId="13_ncr:1_{AAE4A343-DACA-4E28-822F-9D8483442E9D}" xr6:coauthVersionLast="47" xr6:coauthVersionMax="47" xr10:uidLastSave="{00000000-0000-0000-0000-000000000000}"/>
  <bookViews>
    <workbookView xWindow="-120" yWindow="-120" windowWidth="20730" windowHeight="11160" xr2:uid="{DBDFA155-49EB-4E9E-B5F3-74D68EBC6231}"/>
  </bookViews>
  <sheets>
    <sheet name="RESUMO" sheetId="47" r:id="rId1"/>
    <sheet name="Café-Baixa" sheetId="1" r:id="rId2"/>
    <sheet name="Café-Média" sheetId="2" r:id="rId3"/>
    <sheet name="Café-Alta" sheetId="3" r:id="rId4"/>
    <sheet name="Abacate" sheetId="21" r:id="rId5"/>
    <sheet name="Abacate Irrigado " sheetId="22" r:id="rId6"/>
    <sheet name="Alho" sheetId="4" r:id="rId7"/>
    <sheet name="Cenoura Inverno" sheetId="5" r:id="rId8"/>
    <sheet name="Cenoura Verão" sheetId="6" r:id="rId9"/>
    <sheet name="Milho-Baixa" sheetId="7" r:id="rId10"/>
    <sheet name="Milho-Média" sheetId="23" r:id="rId11"/>
    <sheet name="Milho-Alta" sheetId="8" r:id="rId12"/>
    <sheet name="Milho Silagem" sheetId="50" r:id="rId13"/>
    <sheet name="Soja" sheetId="9" r:id="rId14"/>
    <sheet name="Cebola" sheetId="10" r:id="rId15"/>
    <sheet name="Feijão" sheetId="11" r:id="rId16"/>
    <sheet name="Trigo" sheetId="12" r:id="rId17"/>
    <sheet name="Beterraba" sheetId="13" r:id="rId18"/>
    <sheet name="Repolho" sheetId="14" r:id="rId19"/>
    <sheet name="Sorgo " sheetId="24" r:id="rId20"/>
    <sheet name="Sorgo Silagem" sheetId="48" r:id="rId21"/>
    <sheet name="Batata" sheetId="15" r:id="rId22"/>
    <sheet name="Equinos" sheetId="25" r:id="rId23"/>
    <sheet name="Cria Extensivo" sheetId="38" r:id="rId24"/>
    <sheet name="Cria Semi Intensivo" sheetId="39" r:id="rId25"/>
    <sheet name="Recria Extensivo" sheetId="41" r:id="rId26"/>
    <sheet name="Recria Semi Intensivo" sheetId="42" r:id="rId27"/>
    <sheet name="Recria Intensivo" sheetId="43" r:id="rId28"/>
    <sheet name="Engorda Intensivo" sheetId="44" r:id="rId29"/>
    <sheet name="Engorda Semi Intensivo" sheetId="45" r:id="rId30"/>
    <sheet name="Engorda Extensivo" sheetId="46" r:id="rId31"/>
    <sheet name="Leite - Extensivo" sheetId="51" r:id="rId32"/>
    <sheet name="Leite - Semi-intensivo " sheetId="36" r:id="rId33"/>
    <sheet name="Leite - Intensivo" sheetId="37" r:id="rId34"/>
  </sheets>
  <definedNames>
    <definedName name="_xlnm._FilterDatabase" localSheetId="0" hidden="1">RESUMO!$B$3:$E$24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9" l="1"/>
  <c r="B70" i="9"/>
  <c r="B69" i="9"/>
  <c r="B68" i="9"/>
  <c r="B67" i="9"/>
  <c r="E63" i="9"/>
  <c r="E62" i="9"/>
  <c r="E57" i="9"/>
  <c r="E58" i="9"/>
  <c r="E59" i="9"/>
  <c r="E60" i="9"/>
  <c r="E61" i="9"/>
  <c r="E56" i="9"/>
  <c r="E54" i="9"/>
  <c r="E49" i="9"/>
  <c r="E50" i="9"/>
  <c r="E51" i="9"/>
  <c r="E52" i="9"/>
  <c r="E53" i="9"/>
  <c r="E48" i="9"/>
  <c r="E4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16" i="9"/>
  <c r="E14" i="9"/>
  <c r="E12" i="9"/>
  <c r="E13" i="9"/>
  <c r="E11" i="9"/>
  <c r="E12" i="50"/>
  <c r="E14" i="50" s="1"/>
  <c r="E13" i="50"/>
  <c r="E11" i="50"/>
  <c r="E20" i="50"/>
  <c r="E32" i="50"/>
  <c r="E34" i="50" s="1"/>
  <c r="B50" i="7"/>
  <c r="B52" i="23"/>
  <c r="E45" i="23"/>
  <c r="E44" i="23"/>
  <c r="E43" i="23"/>
  <c r="E41" i="23"/>
  <c r="E36" i="23"/>
  <c r="E37" i="23"/>
  <c r="E38" i="23"/>
  <c r="E39" i="23"/>
  <c r="E40" i="23"/>
  <c r="E35" i="23"/>
  <c r="E33" i="23"/>
  <c r="B51" i="23" s="1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16" i="23"/>
  <c r="E12" i="23"/>
  <c r="E14" i="23" s="1"/>
  <c r="B50" i="23" s="1"/>
  <c r="E13" i="23"/>
  <c r="E11" i="23"/>
  <c r="B49" i="7"/>
  <c r="B48" i="7"/>
  <c r="E42" i="7"/>
  <c r="E41" i="7"/>
  <c r="E39" i="7"/>
  <c r="E34" i="7"/>
  <c r="E35" i="7"/>
  <c r="E36" i="7"/>
  <c r="E37" i="7"/>
  <c r="E38" i="7"/>
  <c r="E33" i="7"/>
  <c r="E31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16" i="7"/>
  <c r="E14" i="7"/>
  <c r="E12" i="7"/>
  <c r="E13" i="7"/>
  <c r="E11" i="7"/>
  <c r="E44" i="8"/>
  <c r="E45" i="8"/>
  <c r="E43" i="8"/>
  <c r="E46" i="8" s="1"/>
  <c r="B54" i="8" s="1"/>
  <c r="E36" i="8"/>
  <c r="E37" i="8"/>
  <c r="E38" i="8"/>
  <c r="E39" i="8"/>
  <c r="E40" i="8"/>
  <c r="E3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12" i="8"/>
  <c r="E13" i="8"/>
  <c r="E11" i="8"/>
  <c r="B33" i="36"/>
  <c r="B32" i="36"/>
  <c r="B31" i="36"/>
  <c r="B33" i="37"/>
  <c r="B34" i="37" s="1"/>
  <c r="B32" i="37"/>
  <c r="B31" i="37"/>
  <c r="B32" i="51"/>
  <c r="E25" i="51"/>
  <c r="E26" i="51" s="1"/>
  <c r="B33" i="51" s="1"/>
  <c r="E24" i="51"/>
  <c r="E23" i="51"/>
  <c r="E22" i="51"/>
  <c r="E21" i="51"/>
  <c r="E19" i="51"/>
  <c r="E18" i="51"/>
  <c r="E17" i="51"/>
  <c r="E14" i="51"/>
  <c r="E13" i="51"/>
  <c r="E12" i="51"/>
  <c r="E17" i="36"/>
  <c r="E33" i="50"/>
  <c r="E27" i="50"/>
  <c r="E28" i="50"/>
  <c r="E29" i="50"/>
  <c r="E16" i="50"/>
  <c r="E17" i="50"/>
  <c r="E18" i="50"/>
  <c r="E19" i="50"/>
  <c r="E21" i="50"/>
  <c r="E22" i="50"/>
  <c r="E23" i="50"/>
  <c r="E24" i="50"/>
  <c r="E27" i="48"/>
  <c r="B34" i="48" s="1"/>
  <c r="E26" i="48"/>
  <c r="B35" i="24"/>
  <c r="E23" i="48"/>
  <c r="E22" i="48"/>
  <c r="E21" i="48"/>
  <c r="E18" i="48"/>
  <c r="E17" i="48"/>
  <c r="E16" i="48"/>
  <c r="E15" i="48"/>
  <c r="E14" i="48"/>
  <c r="E13" i="48"/>
  <c r="E12" i="48"/>
  <c r="E11" i="48"/>
  <c r="E19" i="48" s="1"/>
  <c r="E11" i="25"/>
  <c r="E12" i="25"/>
  <c r="E13" i="25"/>
  <c r="E14" i="25"/>
  <c r="E16" i="25" s="1"/>
  <c r="E21" i="25" s="1"/>
  <c r="E15" i="25"/>
  <c r="B46" i="15"/>
  <c r="E7" i="47" s="1"/>
  <c r="B45" i="15"/>
  <c r="B44" i="15"/>
  <c r="B43" i="15"/>
  <c r="E38" i="15"/>
  <c r="E37" i="15"/>
  <c r="E36" i="15"/>
  <c r="E34" i="15"/>
  <c r="E33" i="15"/>
  <c r="E25" i="15"/>
  <c r="E26" i="15"/>
  <c r="E27" i="15"/>
  <c r="E28" i="15"/>
  <c r="E29" i="15"/>
  <c r="E30" i="15"/>
  <c r="E31" i="15"/>
  <c r="E32" i="15"/>
  <c r="E24" i="15"/>
  <c r="E12" i="15"/>
  <c r="E13" i="15"/>
  <c r="E14" i="15"/>
  <c r="E15" i="15"/>
  <c r="E16" i="15"/>
  <c r="E17" i="15"/>
  <c r="E18" i="15"/>
  <c r="E19" i="15"/>
  <c r="E20" i="15"/>
  <c r="E21" i="15"/>
  <c r="E11" i="15"/>
  <c r="B41" i="12"/>
  <c r="B40" i="12"/>
  <c r="B39" i="12"/>
  <c r="B38" i="12"/>
  <c r="E33" i="12"/>
  <c r="E31" i="12"/>
  <c r="E32" i="12"/>
  <c r="E30" i="12"/>
  <c r="E25" i="12"/>
  <c r="E26" i="12"/>
  <c r="E27" i="12"/>
  <c r="E24" i="12"/>
  <c r="E16" i="12"/>
  <c r="E17" i="12"/>
  <c r="E18" i="12"/>
  <c r="E19" i="12"/>
  <c r="E20" i="12"/>
  <c r="E21" i="12"/>
  <c r="E15" i="12"/>
  <c r="E12" i="12"/>
  <c r="E11" i="12"/>
  <c r="E13" i="12" s="1"/>
  <c r="B34" i="24"/>
  <c r="E25" i="24"/>
  <c r="E12" i="24"/>
  <c r="E13" i="24"/>
  <c r="E14" i="24"/>
  <c r="E15" i="24"/>
  <c r="E16" i="24"/>
  <c r="E17" i="24"/>
  <c r="E18" i="24"/>
  <c r="E19" i="24"/>
  <c r="E11" i="24"/>
  <c r="E23" i="24"/>
  <c r="E24" i="24"/>
  <c r="E22" i="24"/>
  <c r="E12" i="44"/>
  <c r="E12" i="41"/>
  <c r="E16" i="41" s="1"/>
  <c r="E25" i="37"/>
  <c r="E18" i="36"/>
  <c r="E24" i="37"/>
  <c r="B34" i="36"/>
  <c r="F42" i="47" s="1"/>
  <c r="E20" i="47"/>
  <c r="E8" i="47"/>
  <c r="E15" i="47"/>
  <c r="E12" i="47"/>
  <c r="E21" i="47"/>
  <c r="E14" i="47"/>
  <c r="E13" i="47"/>
  <c r="E6" i="47"/>
  <c r="E5" i="47"/>
  <c r="E4" i="47"/>
  <c r="E11" i="47"/>
  <c r="E10" i="47"/>
  <c r="E9" i="47"/>
  <c r="E16" i="45"/>
  <c r="A24" i="46"/>
  <c r="A23" i="46"/>
  <c r="E17" i="46"/>
  <c r="E16" i="46"/>
  <c r="E18" i="46" s="1"/>
  <c r="B24" i="46" s="1"/>
  <c r="E13" i="46"/>
  <c r="E12" i="46"/>
  <c r="E11" i="46"/>
  <c r="E14" i="46" s="1"/>
  <c r="A24" i="45"/>
  <c r="A23" i="45"/>
  <c r="E17" i="45"/>
  <c r="E13" i="45"/>
  <c r="E12" i="45"/>
  <c r="E11" i="45"/>
  <c r="A25" i="44"/>
  <c r="A24" i="44"/>
  <c r="E18" i="44"/>
  <c r="E17" i="44"/>
  <c r="E14" i="44"/>
  <c r="E13" i="44"/>
  <c r="E11" i="44"/>
  <c r="A28" i="43"/>
  <c r="A27" i="43"/>
  <c r="E21" i="43"/>
  <c r="E20" i="43"/>
  <c r="E19" i="43"/>
  <c r="E16" i="43"/>
  <c r="E15" i="43"/>
  <c r="E14" i="43"/>
  <c r="E13" i="43"/>
  <c r="E12" i="43"/>
  <c r="A26" i="42"/>
  <c r="A25" i="42"/>
  <c r="E20" i="42"/>
  <c r="B26" i="42" s="1"/>
  <c r="E19" i="42"/>
  <c r="E18" i="42"/>
  <c r="E15" i="42"/>
  <c r="E14" i="42"/>
  <c r="E13" i="42"/>
  <c r="E12" i="42"/>
  <c r="A26" i="41"/>
  <c r="A25" i="41"/>
  <c r="E19" i="41"/>
  <c r="E18" i="41"/>
  <c r="E20" i="41" s="1"/>
  <c r="B26" i="41" s="1"/>
  <c r="E15" i="41"/>
  <c r="E14" i="41"/>
  <c r="E13" i="41"/>
  <c r="A26" i="39"/>
  <c r="A25" i="39"/>
  <c r="E19" i="39"/>
  <c r="E18" i="39"/>
  <c r="E20" i="39" s="1"/>
  <c r="B26" i="39" s="1"/>
  <c r="E15" i="39"/>
  <c r="E14" i="39"/>
  <c r="E13" i="39"/>
  <c r="E12" i="39"/>
  <c r="B24" i="38"/>
  <c r="E13" i="38"/>
  <c r="E12" i="38"/>
  <c r="E46" i="22"/>
  <c r="E42" i="22"/>
  <c r="E47" i="22" s="1"/>
  <c r="E34" i="22"/>
  <c r="E21" i="37"/>
  <c r="E20" i="37"/>
  <c r="E19" i="37"/>
  <c r="E18" i="37"/>
  <c r="E17" i="37"/>
  <c r="E14" i="37"/>
  <c r="E13" i="37"/>
  <c r="E12" i="37"/>
  <c r="E25" i="36"/>
  <c r="E24" i="36"/>
  <c r="E23" i="36"/>
  <c r="E22" i="36"/>
  <c r="E21" i="36"/>
  <c r="E14" i="36"/>
  <c r="E13" i="36"/>
  <c r="E12" i="36"/>
  <c r="E10" i="25"/>
  <c r="E18" i="25"/>
  <c r="E20" i="25" s="1"/>
  <c r="B26" i="25" s="1"/>
  <c r="E19" i="25"/>
  <c r="A25" i="25"/>
  <c r="A26" i="25"/>
  <c r="E46" i="23" l="1"/>
  <c r="E43" i="7"/>
  <c r="B53" i="23"/>
  <c r="B54" i="23"/>
  <c r="E17" i="47" s="1"/>
  <c r="B51" i="7"/>
  <c r="B52" i="7" s="1"/>
  <c r="E16" i="47" s="1"/>
  <c r="E44" i="7"/>
  <c r="E41" i="8"/>
  <c r="B53" i="8" s="1"/>
  <c r="E33" i="8"/>
  <c r="B52" i="8" s="1"/>
  <c r="E14" i="8"/>
  <c r="B51" i="8" s="1"/>
  <c r="E47" i="8"/>
  <c r="E15" i="51"/>
  <c r="E16" i="39"/>
  <c r="E24" i="48"/>
  <c r="B33" i="48" s="1"/>
  <c r="B42" i="50"/>
  <c r="E25" i="50"/>
  <c r="B40" i="50" s="1"/>
  <c r="E30" i="50"/>
  <c r="B41" i="50" s="1"/>
  <c r="E28" i="48"/>
  <c r="B32" i="48"/>
  <c r="B35" i="48" s="1"/>
  <c r="E22" i="15"/>
  <c r="B42" i="12"/>
  <c r="E24" i="47" s="1"/>
  <c r="E28" i="12"/>
  <c r="E22" i="12"/>
  <c r="E20" i="24"/>
  <c r="E17" i="43"/>
  <c r="B27" i="43" s="1"/>
  <c r="E16" i="42"/>
  <c r="E26" i="37"/>
  <c r="E19" i="36"/>
  <c r="E22" i="37"/>
  <c r="E15" i="37"/>
  <c r="E15" i="36"/>
  <c r="E22" i="43"/>
  <c r="B28" i="43" s="1"/>
  <c r="E19" i="44"/>
  <c r="B25" i="44" s="1"/>
  <c r="E14" i="38"/>
  <c r="E19" i="38" s="1"/>
  <c r="B25" i="38" s="1"/>
  <c r="H29" i="47" s="1"/>
  <c r="E15" i="44"/>
  <c r="B24" i="44" s="1"/>
  <c r="E14" i="45"/>
  <c r="B23" i="45" s="1"/>
  <c r="E18" i="45"/>
  <c r="B24" i="45" s="1"/>
  <c r="B23" i="46"/>
  <c r="B25" i="46" s="1"/>
  <c r="H34" i="47" s="1"/>
  <c r="E19" i="46"/>
  <c r="B25" i="42"/>
  <c r="B27" i="42" s="1"/>
  <c r="E21" i="42"/>
  <c r="B25" i="41"/>
  <c r="B27" i="41" s="1"/>
  <c r="E21" i="41"/>
  <c r="B25" i="39"/>
  <c r="B27" i="39" s="1"/>
  <c r="H30" i="47" s="1"/>
  <c r="E21" i="39"/>
  <c r="B25" i="25"/>
  <c r="B27" i="25" s="1"/>
  <c r="B55" i="8" l="1"/>
  <c r="E18" i="47" s="1"/>
  <c r="E27" i="51"/>
  <c r="B31" i="51"/>
  <c r="B34" i="51" s="1"/>
  <c r="E27" i="37"/>
  <c r="E27" i="36"/>
  <c r="E19" i="45"/>
  <c r="B23" i="38"/>
  <c r="B26" i="44"/>
  <c r="B29" i="43"/>
  <c r="E23" i="43"/>
  <c r="B39" i="50"/>
  <c r="B43" i="50" s="1"/>
  <c r="E35" i="50"/>
  <c r="B33" i="24"/>
  <c r="B36" i="24" s="1"/>
  <c r="E22" i="47" s="1"/>
  <c r="E29" i="24"/>
  <c r="E20" i="44"/>
  <c r="B25" i="45"/>
  <c r="F43" i="47"/>
</calcChain>
</file>

<file path=xl/sharedStrings.xml><?xml version="1.0" encoding="utf-8"?>
<sst xmlns="http://schemas.openxmlformats.org/spreadsheetml/2006/main" count="2599" uniqueCount="488">
  <si>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</si>
  <si>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</si>
  <si>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</si>
  <si>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</si>
  <si>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</si>
  <si>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</si>
  <si>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Arrendamento: R$ 5.200,00 (4 Sc/há - R$ 1.300,00 a saca)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</si>
  <si>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</si>
  <si>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</si>
  <si>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</si>
  <si>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</si>
  <si>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</si>
  <si>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</si>
  <si>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</si>
  <si>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</si>
  <si>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</si>
  <si>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</si>
  <si>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</si>
  <si>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</si>
  <si>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</si>
  <si>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</si>
  <si>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</si>
  <si>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</si>
  <si>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</si>
  <si>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</si>
  <si>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</si>
  <si>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</si>
  <si>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</si>
  <si>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</si>
  <si>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</si>
  <si>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</si>
  <si>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</si>
  <si>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</si>
  <si>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</si>
  <si>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</si>
  <si>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</si>
  <si>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</si>
  <si>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</si>
  <si>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</si>
  <si>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</si>
  <si>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</si>
  <si>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</si>
  <si>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</si>
  <si>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</si>
  <si>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</si>
  <si>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</si>
  <si>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</si>
  <si>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</si>
  <si>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</si>
  <si>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</si>
  <si>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</si>
  <si>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</si>
  <si>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</si>
  <si>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</si>
  <si>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</si>
  <si>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</si>
  <si>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</si>
  <si>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</si>
  <si>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</si>
  <si>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</si>
  <si>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</si>
  <si>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</si>
  <si>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</si>
  <si>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</si>
  <si>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</si>
  <si>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</si>
  <si>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</si>
  <si>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</si>
  <si>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</si>
  <si>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</si>
  <si>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</si>
  <si>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</si>
  <si>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</si>
  <si>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</si>
  <si>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</si>
  <si>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</si>
  <si>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</si>
  <si>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</si>
  <si>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</si>
  <si>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</si>
  <si>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</si>
  <si>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</si>
  <si>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</si>
  <si>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</si>
  <si>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</si>
  <si>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</si>
  <si>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</si>
  <si>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</si>
  <si>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</si>
  <si>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</si>
  <si>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</si>
  <si>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</si>
  <si>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</si>
  <si>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</si>
  <si>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</si>
  <si>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</si>
  <si>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</si>
  <si>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</si>
  <si>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</si>
  <si>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</si>
  <si>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</si>
  <si>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</si>
  <si>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</si>
  <si>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</si>
  <si>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</si>
  <si>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</si>
  <si>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</si>
  <si>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</si>
  <si>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</si>
  <si>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</si>
  <si>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</si>
  <si>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</si>
  <si>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</si>
  <si>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Cultura: Cenoura de Inverno</t>
  </si>
  <si>
    <t>Ciclo: 130 dias</t>
  </si>
  <si>
    <t>Arrendamento: R$ 6.000,00/ha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</si>
  <si>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</si>
  <si>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</si>
  <si>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</si>
  <si>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</si>
  <si>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</si>
  <si>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</si>
  <si>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</si>
  <si>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</si>
  <si>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</si>
  <si>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</si>
  <si>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</si>
  <si>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</si>
  <si>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</si>
  <si>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</si>
  <si>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</si>
  <si>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</si>
  <si>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</si>
  <si>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</si>
  <si>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</si>
  <si>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</si>
  <si>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</si>
  <si>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</si>
  <si>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</si>
  <si>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</si>
  <si>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</si>
  <si>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</si>
  <si>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 xml:space="preserve">Nível de Tecnologia:  Alto </t>
  </si>
  <si>
    <t>Arrendamento: R$ 2.000,00/ha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</si>
  <si>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</si>
  <si>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</si>
  <si>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</si>
  <si>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</si>
  <si>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</si>
  <si>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</si>
  <si>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</si>
  <si>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</si>
  <si>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</si>
  <si>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</si>
  <si>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</si>
  <si>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</si>
  <si>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</si>
  <si>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</si>
  <si>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</si>
  <si>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</si>
  <si>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</si>
  <si>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</si>
  <si>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</si>
  <si>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</si>
  <si>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</si>
  <si>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</si>
  <si>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</si>
  <si>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</si>
  <si>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Adm/há</t>
  </si>
  <si>
    <t>Remuneração de Capital</t>
  </si>
  <si>
    <t>Comercialização + Impostos</t>
  </si>
  <si>
    <t>Cultura: Cebola</t>
  </si>
  <si>
    <t>Produtividade:  70000 kg/ha</t>
  </si>
  <si>
    <t>Arrendamento: R$ 10.000,00/ha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</si>
  <si>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</si>
  <si>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</si>
  <si>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</si>
  <si>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</si>
  <si>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</si>
  <si>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</si>
  <si>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</si>
  <si>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</si>
  <si>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</si>
  <si>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</si>
  <si>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</si>
  <si>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</si>
  <si>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</si>
  <si>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</si>
  <si>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</si>
  <si>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</si>
  <si>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Produtividade: 60 sc/ha</t>
  </si>
  <si>
    <t>Adubo de Cobertura</t>
  </si>
  <si>
    <t>Cultura: Beterraba</t>
  </si>
  <si>
    <t>Calcário</t>
  </si>
  <si>
    <t>Termofosfato</t>
  </si>
  <si>
    <t xml:space="preserve">Adubo de Plantio 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</si>
  <si>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</si>
  <si>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</si>
  <si>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</si>
  <si>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</si>
  <si>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</si>
  <si>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</si>
  <si>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</si>
  <si>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</si>
  <si>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</si>
  <si>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</si>
  <si>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</si>
  <si>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</si>
  <si>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</si>
  <si>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</si>
  <si>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</si>
  <si>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</si>
  <si>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Arrendamento: R$ 4.000,00/ha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</si>
  <si>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</si>
  <si>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</si>
  <si>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</si>
  <si>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</si>
  <si>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</si>
  <si>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</si>
  <si>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</si>
  <si>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</si>
  <si>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</si>
  <si>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</si>
  <si>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</si>
  <si>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</si>
  <si>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</si>
  <si>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</si>
  <si>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</si>
  <si>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</si>
  <si>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Arrendamento: R$ 5.500,00/ha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</si>
  <si>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</si>
  <si>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</si>
  <si>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</si>
  <si>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</si>
  <si>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</si>
  <si>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</si>
  <si>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</si>
  <si>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</si>
  <si>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</si>
  <si>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</si>
  <si>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</si>
  <si>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</si>
  <si>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</si>
  <si>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</si>
  <si>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</si>
  <si>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</si>
  <si>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</si>
  <si>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</si>
  <si>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</si>
  <si>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</si>
  <si>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</si>
  <si>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</si>
  <si>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</si>
  <si>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</si>
  <si>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</si>
  <si>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</si>
  <si>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</si>
  <si>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</si>
  <si>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</si>
  <si>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</si>
  <si>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3-Outros Custos</t>
  </si>
  <si>
    <t>Intervalo de Colheita: Junho a Agosto</t>
  </si>
  <si>
    <t>Produtividade: 30-40 sc/ha</t>
  </si>
  <si>
    <t>Produtividade: Acima de 40 sc/ha</t>
  </si>
  <si>
    <t>Cultura: Abacate</t>
  </si>
  <si>
    <t>Produtividade: 12 a 18 ton/ha</t>
  </si>
  <si>
    <t>Preço Médio de Venda (Últimos 6 Meses): R$ 5,38/kg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</si>
  <si>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</si>
  <si>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</si>
  <si>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</si>
  <si>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</si>
  <si>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</si>
  <si>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</si>
  <si>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</si>
  <si>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</si>
  <si>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</si>
  <si>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</si>
  <si>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Produtividade: Acima de 18 ton/ha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</si>
  <si>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</si>
  <si>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</si>
  <si>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</si>
  <si>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</si>
  <si>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</si>
  <si>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Produtividade: 56 ton/ha</t>
  </si>
  <si>
    <t>Ciclo: 110 dias</t>
  </si>
  <si>
    <t>Produtividade: 36 ton/ha</t>
  </si>
  <si>
    <t>Ciclo: 150 dias</t>
  </si>
  <si>
    <t>Produtividade: 100 - 130 sc/ha</t>
  </si>
  <si>
    <t>Intervalo de Plantio: Outubro e Novembro</t>
  </si>
  <si>
    <t>R$ 92,86/sc</t>
  </si>
  <si>
    <t xml:space="preserve">Intervalo de Colheita: Março a Maio </t>
  </si>
  <si>
    <t>Custo de Produção/Hectare</t>
  </si>
  <si>
    <t>Ciclo: 160 dias</t>
  </si>
  <si>
    <t>Produtividade: 130 - 180 sc/ha</t>
  </si>
  <si>
    <t>Nível de Tecnologia: Alto</t>
  </si>
  <si>
    <t>Produtividade: Acima de 180 sc/ha</t>
  </si>
  <si>
    <t>Ciclo: 120 a 130 dias</t>
  </si>
  <si>
    <t>Produtividade: 65 sc/ha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</si>
  <si>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</si>
  <si>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</si>
  <si>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</si>
  <si>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</si>
  <si>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</si>
  <si>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</si>
  <si>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</si>
  <si>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</si>
  <si>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>Produtividade: 40.000 kg/ha</t>
  </si>
  <si>
    <t xml:space="preserve">Adubação e Plantio </t>
  </si>
  <si>
    <t>Colheita Mecanizada</t>
  </si>
  <si>
    <t>Cultura: Sorgo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</si>
  <si>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</si>
  <si>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</si>
  <si>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</si>
  <si>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</si>
  <si>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</si>
  <si>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</si>
  <si>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</si>
  <si>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</si>
  <si>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</si>
  <si>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</si>
  <si>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</si>
  <si>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Produção/Animal</t>
  </si>
  <si>
    <t>R$/L</t>
  </si>
  <si>
    <t>R$/ano/Animal</t>
  </si>
  <si>
    <t>Volumosos (Silagem de milho)</t>
  </si>
  <si>
    <t>Minerais</t>
  </si>
  <si>
    <t>Assistência técnica</t>
  </si>
  <si>
    <t>Medicamentos</t>
  </si>
  <si>
    <t>Reprodução</t>
  </si>
  <si>
    <t>Vacinas</t>
  </si>
  <si>
    <t>Hormônios</t>
  </si>
  <si>
    <t>Material de ordenha</t>
  </si>
  <si>
    <t xml:space="preserve">Mão de obra </t>
  </si>
  <si>
    <t>São Gotardo/MG  12 de Abril de 2022</t>
  </si>
  <si>
    <t>Preço Médio Venda (Últimos 6 Meses):  R$ 1182,17/sc</t>
  </si>
  <si>
    <t>Preço Médio Venda (Últimos 6 Meses): R$ 5,38/kg</t>
  </si>
  <si>
    <t>Arrendamento: R$ 5.200,00 (4 Sc/ha - R$ 1.300,00 a saca)</t>
  </si>
  <si>
    <t>Arrendamento: R$ 5.200,00 (4 Sc/ha  R$ 1.300,00 a saca)</t>
  </si>
  <si>
    <t>Intervalo de Plantio: Março a Agosto</t>
  </si>
  <si>
    <t>Intervalo de Colheita: Julho a Novembro</t>
  </si>
  <si>
    <t>Intervalo de Plantio: Setembro a Fevereiro</t>
  </si>
  <si>
    <t>Intervalo de Colheita: Janeiro a Julho</t>
  </si>
  <si>
    <t>Produtividade: 30 a 40L/Animal</t>
  </si>
  <si>
    <t>Produtividade: 20 a 30L/Animal</t>
  </si>
  <si>
    <t>Produtividade: 15 a 20L/Animal</t>
  </si>
  <si>
    <t>Intervalo de Plantio: Janeiro a Maio</t>
  </si>
  <si>
    <t>Ciclo: 90 a 100 dias</t>
  </si>
  <si>
    <t>Intervalo de Colheita: Abril a Agosto</t>
  </si>
  <si>
    <t>Intervalo de Plantio: Outubro a Novembro</t>
  </si>
  <si>
    <t>Ciclo: 90 dias</t>
  </si>
  <si>
    <t>Intervalo de Colheita: Janeiro a Fevereiro</t>
  </si>
  <si>
    <t>36,96/20 kg</t>
  </si>
  <si>
    <t>45,90/20 kg</t>
  </si>
  <si>
    <t>277,33/sc</t>
  </si>
  <si>
    <t>94,65/sc</t>
  </si>
  <si>
    <t>Intervalo de Colheita: Maio a Setembro</t>
  </si>
  <si>
    <t>R$ 74,82/sc</t>
  </si>
  <si>
    <t>Intervalo de Plantio: Fevereiro a Março</t>
  </si>
  <si>
    <t xml:space="preserve">Intervalo de Colheita: Junho a Julho </t>
  </si>
  <si>
    <t>Data da Atualização: Abril/2022</t>
  </si>
  <si>
    <t>Data da atualização: Abril/2022</t>
  </si>
  <si>
    <t>R$/Litro</t>
  </si>
  <si>
    <t>Quant./ha</t>
  </si>
  <si>
    <t>R$ 28,77 /sc 20 kg</t>
  </si>
  <si>
    <t xml:space="preserve">Preço Médio Venda (Últimos 6 Meses): </t>
  </si>
  <si>
    <t>Arrendamento Pastagem</t>
  </si>
  <si>
    <t xml:space="preserve">Inseminação </t>
  </si>
  <si>
    <t xml:space="preserve">Bovinocultura de Corte </t>
  </si>
  <si>
    <t>Protocolo sanitário</t>
  </si>
  <si>
    <t xml:space="preserve">100,00/sc </t>
  </si>
  <si>
    <t>Taxa de Natalidade: 80%</t>
  </si>
  <si>
    <t>Preço médio de venda de bezerros últimos 6 meses: R$ 2833,50</t>
  </si>
  <si>
    <t>Preço médio de venda Novilho últimos 6 meses: R$ 5200,00</t>
  </si>
  <si>
    <t>Preço médio de venda por arroba: R$ 329,04</t>
  </si>
  <si>
    <t>Preço Médio de Venda Leite (Últimos 6 Meses): R$ 2,21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</si>
  <si>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</si>
  <si>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</si>
  <si>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</si>
  <si>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</si>
  <si>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</si>
  <si>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</si>
  <si>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</si>
  <si>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</si>
  <si>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</si>
  <si>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</si>
  <si>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</si>
  <si>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</si>
  <si>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</si>
  <si>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</si>
  <si>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</si>
  <si>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</si>
  <si>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</si>
  <si>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</si>
  <si>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</si>
  <si>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</si>
  <si>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</si>
  <si>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</si>
  <si>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</si>
  <si>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</si>
  <si>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</si>
  <si>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</si>
  <si>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</si>
  <si>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 xml:space="preserve">Produtividade Média/HÁ </t>
  </si>
  <si>
    <t>56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</si>
  <si>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</si>
  <si>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</si>
  <si>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</si>
  <si>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</si>
  <si>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</si>
  <si>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</si>
  <si>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</si>
  <si>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</si>
  <si>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</si>
  <si>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</si>
  <si>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</si>
  <si>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</si>
  <si>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</si>
  <si>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</si>
  <si>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</si>
  <si>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</si>
  <si>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</si>
  <si>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</si>
  <si>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</si>
  <si>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</si>
  <si>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</si>
  <si>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</si>
  <si>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</si>
  <si>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</si>
  <si>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</si>
  <si>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</si>
  <si>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</si>
  <si>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</si>
  <si>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</si>
  <si>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</si>
  <si>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</si>
  <si>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</si>
  <si>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</si>
  <si>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</si>
  <si>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</si>
  <si>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15 a 20</t>
  </si>
  <si>
    <t>20 a 30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</si>
  <si>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</si>
  <si>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</si>
  <si>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</si>
  <si>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</si>
  <si>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</si>
  <si>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</si>
  <si>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</si>
  <si>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</si>
  <si>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</si>
  <si>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</si>
  <si>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</si>
  <si>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</si>
  <si>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</si>
  <si>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</si>
  <si>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</si>
  <si>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</si>
  <si>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3- Serviços</t>
  </si>
  <si>
    <t>2-Sanidade, Reprodução e Ordenha</t>
  </si>
  <si>
    <t>3-Sanidade, Reprodução, Ordenha</t>
  </si>
  <si>
    <t>Subtotal 2</t>
  </si>
  <si>
    <t>Subtotal 1</t>
  </si>
  <si>
    <t>Subtotal 3</t>
  </si>
  <si>
    <t>Produtividade: 60 sacas/ha</t>
  </si>
  <si>
    <t>165,50 cx 10 kg</t>
  </si>
  <si>
    <r>
      <rPr>
        <sz val="10"/>
        <color theme="1"/>
        <rFont val="Calibri"/>
        <family val="2"/>
        <scheme val="minor"/>
      </rPr>
      <t xml:space="preserve">  P. M. Venda (Últimos 6 Meses)</t>
    </r>
    <r>
      <rPr>
        <sz val="11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R$</t>
    </r>
  </si>
  <si>
    <t>R$ 73,33/Cx 20 kg</t>
  </si>
  <si>
    <t>175,06/sc 60 sc</t>
  </si>
  <si>
    <t>Aplicação Defensivos 1</t>
  </si>
  <si>
    <t>Aplicação Defensivos 2</t>
  </si>
  <si>
    <t>Cultura: Sorgo Forrageiro</t>
  </si>
  <si>
    <t>Ciclo: 80 dias</t>
  </si>
  <si>
    <t>Produtividade: 50 ton/ha</t>
  </si>
  <si>
    <t>Intervalo de Plantio: Janeiro a Março</t>
  </si>
  <si>
    <t>Intervalo de Colheita: Abril a Maio</t>
  </si>
  <si>
    <t>Cultura: Milho Silagem</t>
  </si>
  <si>
    <t>Serviço de Ensilagem</t>
  </si>
  <si>
    <t>Serviços de Ensilagem</t>
  </si>
  <si>
    <t>Produtividade: 30 toneladas/ha</t>
  </si>
  <si>
    <t xml:space="preserve">Intervalo de Colheita: Abril a Junho </t>
  </si>
  <si>
    <t>conferir valor final de insumos (bem mais baixo que baixa tecnologia milho)</t>
  </si>
  <si>
    <t>Custo de Produção/Animal (Ano)</t>
  </si>
  <si>
    <t>Nível de Tecnologia:  Médio</t>
  </si>
  <si>
    <t>Nível de Tecnologia:  Baixo</t>
  </si>
  <si>
    <t>Milho Silagem</t>
  </si>
  <si>
    <t>30 toneladas</t>
  </si>
  <si>
    <t>Sorgo Silagem</t>
  </si>
  <si>
    <t>50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</si>
</sst>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&quot;R$&quot;\ #,##0.00;[Red]\-&quot;R$&quot;\ #,##0.00"/>
    <numFmt numFmtId="167" formatCode="_-&quot;R$&quot;\ * #,##0.00_-;\-&quot;R$&quot;\ * #,##0.00_-;_-&quot;R$&quot;\ * &quot;-&quot;??_-;_-@_-"/>
    <numFmt numFmtId="168" formatCode="0.0"/>
    <numFmt numFmtId="169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3">
    <xf numFmtId="0" fontId="0" fillId="0" borderId="0" xfId="0"/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6" fillId="3" borderId="1" xfId="3" applyFont="1" applyBorder="1"/>
    <xf numFmtId="168" fontId="6" fillId="3" borderId="1" xfId="1" applyNumberFormat="1" applyFont="1" applyFill="1" applyBorder="1"/>
    <xf numFmtId="167" fontId="6" fillId="3" borderId="1" xfId="1" applyFont="1" applyFill="1" applyBorder="1"/>
    <xf numFmtId="0" fontId="4" fillId="2" borderId="1" xfId="2" applyFont="1" applyBorder="1"/>
    <xf numFmtId="167" fontId="4" fillId="2" borderId="1" xfId="2" applyNumberFormat="1" applyFont="1" applyBorder="1"/>
    <xf numFmtId="0" fontId="4" fillId="5" borderId="1" xfId="5" applyFont="1" applyBorder="1" applyAlignment="1"/>
    <xf numFmtId="167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167" fontId="4" fillId="3" borderId="1" xfId="3" applyNumberFormat="1" applyFont="1" applyBorder="1"/>
    <xf numFmtId="168" fontId="4" fillId="3" borderId="1" xfId="3" applyNumberFormat="1" applyFont="1" applyBorder="1"/>
    <xf numFmtId="168" fontId="4" fillId="3" borderId="1" xfId="3" applyNumberFormat="1" applyFont="1" applyBorder="1" applyAlignment="1"/>
    <xf numFmtId="0" fontId="7" fillId="2" borderId="1" xfId="2" applyFont="1" applyBorder="1" applyAlignment="1"/>
    <xf numFmtId="167" fontId="7" fillId="2" borderId="1" xfId="2" applyNumberFormat="1" applyFont="1" applyBorder="1" applyAlignment="1"/>
    <xf numFmtId="164" fontId="7" fillId="2" borderId="1" xfId="2" applyNumberFormat="1" applyFont="1" applyBorder="1" applyAlignment="1"/>
    <xf numFmtId="0" fontId="8" fillId="0" borderId="0" xfId="0" applyFont="1"/>
    <xf numFmtId="0" fontId="8" fillId="5" borderId="1" xfId="5" applyFont="1" applyBorder="1"/>
    <xf numFmtId="167" fontId="8" fillId="5" borderId="1" xfId="5" applyNumberFormat="1" applyFont="1" applyBorder="1"/>
    <xf numFmtId="0" fontId="8" fillId="5" borderId="1" xfId="5" applyFont="1" applyBorder="1" applyAlignment="1"/>
    <xf numFmtId="0" fontId="2" fillId="6" borderId="1" xfId="5" applyFont="1" applyFill="1" applyBorder="1" applyAlignment="1"/>
    <xf numFmtId="167" fontId="8" fillId="6" borderId="1" xfId="5" applyNumberFormat="1" applyFont="1" applyFill="1" applyBorder="1"/>
    <xf numFmtId="0" fontId="8" fillId="0" borderId="0" xfId="0" applyFont="1" applyAlignment="1">
      <alignment horizontal="center"/>
    </xf>
    <xf numFmtId="0" fontId="1" fillId="4" borderId="1" xfId="4" applyBorder="1" applyAlignment="1"/>
    <xf numFmtId="0" fontId="1" fillId="5" borderId="1" xfId="5" applyBorder="1"/>
    <xf numFmtId="0" fontId="1" fillId="3" borderId="1" xfId="3" applyBorder="1"/>
    <xf numFmtId="168" fontId="1" fillId="3" borderId="1" xfId="1" applyNumberFormat="1" applyFill="1" applyBorder="1"/>
    <xf numFmtId="167" fontId="1" fillId="3" borderId="1" xfId="1" applyFill="1" applyBorder="1"/>
    <xf numFmtId="0" fontId="8" fillId="3" borderId="1" xfId="3" applyFont="1" applyBorder="1"/>
    <xf numFmtId="168" fontId="8" fillId="3" borderId="1" xfId="1" applyNumberFormat="1" applyFont="1" applyFill="1" applyBorder="1"/>
    <xf numFmtId="167" fontId="8" fillId="3" borderId="1" xfId="1" applyFont="1" applyFill="1" applyBorder="1"/>
    <xf numFmtId="0" fontId="1" fillId="5" borderId="1" xfId="5" applyBorder="1" applyAlignment="1"/>
    <xf numFmtId="167" fontId="1" fillId="5" borderId="1" xfId="5" applyNumberFormat="1" applyBorder="1" applyAlignment="1"/>
    <xf numFmtId="0" fontId="1" fillId="3" borderId="1" xfId="3" applyNumberFormat="1" applyBorder="1"/>
    <xf numFmtId="167" fontId="1" fillId="3" borderId="1" xfId="3" applyNumberFormat="1" applyBorder="1"/>
    <xf numFmtId="168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167" fontId="1" fillId="7" borderId="1" xfId="1" applyFill="1" applyBorder="1" applyAlignment="1"/>
    <xf numFmtId="164" fontId="4" fillId="7" borderId="1" xfId="5" applyNumberFormat="1" applyFont="1" applyFill="1" applyBorder="1" applyAlignment="1"/>
    <xf numFmtId="167" fontId="1" fillId="5" borderId="1" xfId="5" applyNumberFormat="1" applyBorder="1"/>
    <xf numFmtId="167" fontId="2" fillId="6" borderId="1" xfId="5" applyNumberFormat="1" applyFont="1" applyFill="1" applyBorder="1"/>
    <xf numFmtId="0" fontId="4" fillId="7" borderId="1" xfId="5" applyFont="1" applyFill="1" applyBorder="1" applyAlignment="1"/>
    <xf numFmtId="167" fontId="4" fillId="7" borderId="1" xfId="1" applyFont="1" applyFill="1" applyBorder="1" applyAlignment="1"/>
    <xf numFmtId="0" fontId="4" fillId="0" borderId="0" xfId="0" applyFont="1"/>
    <xf numFmtId="167" fontId="4" fillId="5" borderId="1" xfId="5" applyNumberFormat="1" applyFont="1" applyBorder="1"/>
    <xf numFmtId="0" fontId="4" fillId="6" borderId="1" xfId="5" applyFont="1" applyFill="1" applyBorder="1" applyAlignment="1"/>
    <xf numFmtId="0" fontId="1" fillId="4" borderId="3" xfId="4" applyBorder="1" applyAlignment="1">
      <alignment horizontal="center"/>
    </xf>
    <xf numFmtId="0" fontId="1" fillId="4" borderId="4" xfId="4" applyBorder="1" applyAlignment="1">
      <alignment horizontal="center"/>
    </xf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167" fontId="3" fillId="2" borderId="1" xfId="2" applyNumberFormat="1" applyBorder="1"/>
    <xf numFmtId="167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167" fontId="1" fillId="3" borderId="1" xfId="3" applyNumberFormat="1" applyBorder="1" applyAlignment="1"/>
    <xf numFmtId="0" fontId="7" fillId="2" borderId="1" xfId="2" applyFont="1" applyBorder="1"/>
    <xf numFmtId="167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4" applyBorder="1"/>
    <xf numFmtId="0" fontId="1" fillId="4" borderId="1" xfId="1" applyNumberFormat="1" applyFill="1" applyBorder="1"/>
    <xf numFmtId="167" fontId="1" fillId="4" borderId="1" xfId="1" applyFill="1" applyBorder="1"/>
    <xf numFmtId="167" fontId="4" fillId="4" borderId="1" xfId="1" applyFont="1" applyFill="1" applyBorder="1"/>
    <xf numFmtId="0" fontId="4" fillId="4" borderId="1" xfId="4" applyFont="1" applyBorder="1"/>
    <xf numFmtId="0" fontId="1" fillId="4" borderId="1" xfId="4" applyNumberFormat="1" applyBorder="1"/>
    <xf numFmtId="167" fontId="1" fillId="4" borderId="1" xfId="4" applyNumberFormat="1" applyBorder="1"/>
    <xf numFmtId="167" fontId="4" fillId="4" borderId="1" xfId="4" applyNumberFormat="1" applyFont="1" applyBorder="1"/>
    <xf numFmtId="0" fontId="1" fillId="3" borderId="1" xfId="3" applyBorder="1" applyAlignment="1">
      <alignment horizontal="center"/>
    </xf>
    <xf numFmtId="167" fontId="1" fillId="3" borderId="1" xfId="1" applyFill="1" applyBorder="1" applyAlignment="1"/>
    <xf numFmtId="169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167" fontId="3" fillId="2" borderId="1" xfId="2" applyNumberFormat="1" applyBorder="1" applyAlignment="1"/>
    <xf numFmtId="167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165" fontId="1" fillId="3" borderId="5" xfId="3" applyNumberFormat="1" applyBorder="1" applyAlignment="1">
      <alignment horizontal="center"/>
    </xf>
    <xf numFmtId="167" fontId="1" fillId="3" borderId="1" xfId="3" applyNumberFormat="1" applyBorder="1" applyAlignment="1" applyProtection="1">
      <alignment vertical="center" shrinkToFit="1"/>
    </xf>
    <xf numFmtId="165" fontId="1" fillId="3" borderId="1" xfId="3" applyNumberFormat="1" applyBorder="1" applyAlignment="1">
      <alignment horizontal="center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167" fontId="1" fillId="3" borderId="1" xfId="1" applyFill="1" applyBorder="1" applyAlignment="1">
      <alignment horizontal="center"/>
    </xf>
    <xf numFmtId="169" fontId="1" fillId="3" borderId="1" xfId="3" applyNumberFormat="1" applyBorder="1" applyAlignment="1"/>
    <xf numFmtId="169" fontId="1" fillId="3" borderId="1" xfId="3" applyNumberFormat="1" applyBorder="1"/>
    <xf numFmtId="169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167" fontId="3" fillId="8" borderId="1" xfId="2" applyNumberFormat="1" applyFill="1" applyBorder="1"/>
    <xf numFmtId="167" fontId="4" fillId="8" borderId="1" xfId="2" applyNumberFormat="1" applyFont="1" applyFill="1" applyBorder="1"/>
    <xf numFmtId="0" fontId="2" fillId="7" borderId="1" xfId="5" applyFont="1" applyFill="1" applyBorder="1" applyAlignment="1"/>
    <xf numFmtId="167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0" fillId="4" borderId="2" xfId="4" applyFont="1" applyBorder="1" applyAlignment="1">
      <alignment horizontal="left"/>
    </xf>
    <xf numFmtId="0" fontId="1" fillId="9" borderId="1" xfId="3" applyFill="1" applyBorder="1"/>
    <xf numFmtId="0" fontId="1" fillId="9" borderId="1" xfId="3" applyNumberFormat="1" applyFill="1" applyBorder="1" applyAlignment="1">
      <alignment horizontal="center"/>
    </xf>
    <xf numFmtId="167" fontId="1" fillId="9" borderId="1" xfId="1" applyFill="1" applyBorder="1" applyAlignment="1"/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0" fillId="4" borderId="2" xfId="4" applyFont="1" applyBorder="1" applyAlignment="1"/>
    <xf numFmtId="0" fontId="1" fillId="4" borderId="3" xfId="4" applyBorder="1" applyAlignment="1"/>
    <xf numFmtId="0" fontId="1" fillId="4" borderId="4" xfId="4" applyBorder="1" applyAlignment="1"/>
    <xf numFmtId="166" fontId="0" fillId="4" borderId="4" xfId="4" applyNumberFormat="1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167" fontId="10" fillId="6" borderId="1" xfId="5" applyNumberFormat="1" applyFont="1" applyFill="1" applyBorder="1"/>
    <xf numFmtId="167" fontId="7" fillId="6" borderId="1" xfId="5" applyNumberFormat="1" applyFont="1" applyFill="1" applyBorder="1"/>
    <xf numFmtId="0" fontId="1" fillId="8" borderId="1" xfId="5" applyFill="1" applyBorder="1"/>
    <xf numFmtId="167" fontId="0" fillId="4" borderId="4" xfId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7" fontId="0" fillId="0" borderId="20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7" fontId="0" fillId="10" borderId="21" xfId="0" applyNumberFormat="1" applyFill="1" applyBorder="1" applyAlignment="1">
      <alignment horizontal="center" vertical="center"/>
    </xf>
    <xf numFmtId="167" fontId="0" fillId="10" borderId="17" xfId="0" applyNumberFormat="1" applyFill="1" applyBorder="1" applyAlignment="1">
      <alignment horizontal="center" vertical="center"/>
    </xf>
    <xf numFmtId="167" fontId="0" fillId="10" borderId="18" xfId="0" applyNumberFormat="1" applyFill="1" applyBorder="1" applyAlignment="1">
      <alignment horizontal="center" vertical="center"/>
    </xf>
    <xf numFmtId="167" fontId="0" fillId="10" borderId="20" xfId="0" applyNumberForma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7" fontId="0" fillId="0" borderId="1" xfId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7" fontId="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7" fontId="0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31" xfId="0" applyFont="1" applyFill="1" applyBorder="1" applyAlignment="1">
      <alignment horizontal="center" vertical="center" wrapText="1"/>
    </xf>
    <xf numFmtId="49" fontId="0" fillId="11" borderId="16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9" xfId="0" applyNumberForma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3" fillId="2" borderId="1" xfId="2" applyFont="1" applyBorder="1"/>
    <xf numFmtId="167" fontId="13" fillId="2" borderId="1" xfId="2" applyNumberFormat="1" applyFont="1" applyBorder="1"/>
    <xf numFmtId="0" fontId="0" fillId="12" borderId="1" xfId="0" applyFill="1" applyBorder="1" applyAlignment="1">
      <alignment horizontal="center" vertical="center"/>
    </xf>
    <xf numFmtId="0" fontId="1" fillId="4" borderId="2" xfId="4" applyFont="1" applyBorder="1" applyAlignment="1">
      <alignment horizontal="left"/>
    </xf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14" fillId="4" borderId="4" xfId="4" applyFont="1" applyBorder="1" applyAlignment="1">
      <alignment horizontal="left"/>
    </xf>
    <xf numFmtId="0" fontId="0" fillId="4" borderId="2" xfId="4" applyFont="1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169" fontId="7" fillId="2" borderId="1" xfId="2" applyNumberFormat="1" applyFont="1" applyBorder="1"/>
    <xf numFmtId="0" fontId="13" fillId="2" borderId="1" xfId="2" applyFont="1" applyBorder="1" applyAlignment="1"/>
    <xf numFmtId="0" fontId="13" fillId="2" borderId="1" xfId="2" applyNumberFormat="1" applyFont="1" applyBorder="1" applyAlignment="1"/>
    <xf numFmtId="167" fontId="13" fillId="2" borderId="1" xfId="2" applyNumberFormat="1" applyFont="1" applyBorder="1" applyAlignment="1"/>
    <xf numFmtId="0" fontId="2" fillId="0" borderId="42" xfId="0" applyFont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167" fontId="0" fillId="0" borderId="12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9" fillId="2" borderId="2" xfId="2" applyFont="1" applyBorder="1" applyAlignment="1">
      <alignment horizontal="center"/>
    </xf>
    <xf numFmtId="0" fontId="9" fillId="2" borderId="4" xfId="2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4" borderId="1" xfId="4" applyFont="1" applyBorder="1"/>
    <xf numFmtId="0" fontId="5" fillId="2" borderId="1" xfId="2" applyFont="1" applyBorder="1" applyAlignment="1">
      <alignment horizontal="center" vertical="center"/>
    </xf>
    <xf numFmtId="0" fontId="6" fillId="4" borderId="1" xfId="4" applyFont="1" applyBorder="1" applyAlignment="1">
      <alignment horizontal="left" vertical="top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6" fillId="4" borderId="1" xfId="4" applyFont="1" applyBorder="1" applyAlignment="1">
      <alignment horizontal="left"/>
    </xf>
    <xf numFmtId="0" fontId="1" fillId="4" borderId="2" xfId="4" applyFont="1" applyBorder="1" applyAlignment="1">
      <alignment horizontal="left"/>
    </xf>
    <xf numFmtId="0" fontId="1" fillId="4" borderId="4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1" fillId="4" borderId="1" xfId="4" applyBorder="1"/>
    <xf numFmtId="0" fontId="1" fillId="5" borderId="1" xfId="5" applyBorder="1" applyAlignment="1">
      <alignment horizontal="center" vertical="center"/>
    </xf>
    <xf numFmtId="0" fontId="0" fillId="4" borderId="2" xfId="4" applyFont="1" applyBorder="1" applyAlignment="1">
      <alignment horizontal="left"/>
    </xf>
    <xf numFmtId="0" fontId="0" fillId="4" borderId="4" xfId="4" applyFont="1" applyBorder="1" applyAlignment="1">
      <alignment horizontal="left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9" xfId="2" applyFont="1" applyBorder="1" applyAlignment="1">
      <alignment horizontal="left"/>
    </xf>
    <xf numFmtId="0" fontId="4" fillId="2" borderId="10" xfId="2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6" fillId="4" borderId="9" xfId="4" applyFont="1" applyBorder="1" applyAlignment="1">
      <alignment horizontal="left"/>
    </xf>
    <xf numFmtId="0" fontId="6" fillId="4" borderId="10" xfId="4" applyFont="1" applyBorder="1" applyAlignment="1">
      <alignment horizontal="left"/>
    </xf>
    <xf numFmtId="0" fontId="6" fillId="4" borderId="11" xfId="4" applyFont="1" applyBorder="1" applyAlignment="1">
      <alignment horizontal="left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1" fillId="5" borderId="2" xfId="5" applyBorder="1" applyAlignment="1">
      <alignment horizontal="center" vertical="center"/>
    </xf>
    <xf numFmtId="0" fontId="1" fillId="5" borderId="3" xfId="5" applyBorder="1" applyAlignment="1">
      <alignment horizontal="center" vertical="center"/>
    </xf>
    <xf numFmtId="0" fontId="1" fillId="5" borderId="4" xfId="5" applyBorder="1" applyAlignment="1">
      <alignment horizontal="center" vertical="center"/>
    </xf>
    <xf numFmtId="0" fontId="1" fillId="5" borderId="2" xfId="5" applyBorder="1" applyAlignment="1">
      <alignment horizontal="left"/>
    </xf>
    <xf numFmtId="0" fontId="1" fillId="5" borderId="3" xfId="5" applyBorder="1" applyAlignment="1">
      <alignment horizontal="left"/>
    </xf>
    <xf numFmtId="0" fontId="1" fillId="5" borderId="4" xfId="5" applyBorder="1" applyAlignment="1">
      <alignment horizontal="left"/>
    </xf>
    <xf numFmtId="0" fontId="1" fillId="4" borderId="12" xfId="4" applyBorder="1"/>
    <xf numFmtId="0" fontId="1" fillId="4" borderId="5" xfId="4" applyBorder="1"/>
    <xf numFmtId="0" fontId="5" fillId="2" borderId="7" xfId="2" applyFont="1" applyBorder="1" applyAlignment="1">
      <alignment horizontal="center" vertical="center"/>
    </xf>
    <xf numFmtId="0" fontId="5" fillId="2" borderId="6" xfId="2" applyFont="1" applyBorder="1" applyAlignment="1">
      <alignment horizontal="center" vertical="center"/>
    </xf>
    <xf numFmtId="0" fontId="5" fillId="2" borderId="8" xfId="2" applyFont="1" applyBorder="1" applyAlignment="1">
      <alignment horizontal="center" vertical="center"/>
    </xf>
    <xf numFmtId="0" fontId="5" fillId="2" borderId="9" xfId="2" applyFont="1" applyBorder="1" applyAlignment="1">
      <alignment horizontal="center" vertical="center"/>
    </xf>
    <xf numFmtId="0" fontId="5" fillId="2" borderId="10" xfId="2" applyFont="1" applyBorder="1" applyAlignment="1">
      <alignment horizontal="center" vertical="center"/>
    </xf>
    <xf numFmtId="0" fontId="5" fillId="2" borderId="11" xfId="2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  <xf numFmtId="0" fontId="0" fillId="4" borderId="3" xfId="4" applyFont="1" applyBorder="1" applyAlignment="1">
      <alignment horizontal="left"/>
    </xf>
    <xf numFmtId="0" fontId="2" fillId="5" borderId="1" xfId="5" applyFont="1" applyBorder="1" applyAlignment="1">
      <alignment horizontal="center" vertical="center"/>
    </xf>
  </cellXfs>
  <cellStyles count="6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EA68A9A-0414-4CFC-A311-1735F330C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C96274-152D-48CD-A492-B5FBC0110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D6848E-5C21-4C40-8B64-70068D7D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E7005B-E9C4-4889-AE99-2D0CEB03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205903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205903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74D5E0-2088-40EC-94E4-408AF96C4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205903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3F06FC-FFD7-453E-89C6-97B58EA98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22412</xdr:rowOff>
    </xdr:from>
    <xdr:to>
      <xdr:col>0</xdr:col>
      <xdr:colOff>1571625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259416</xdr:colOff>
      <xdr:row>0</xdr:row>
      <xdr:rowOff>22412</xdr:rowOff>
    </xdr:from>
    <xdr:to>
      <xdr:col>0</xdr:col>
      <xdr:colOff>1571625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3949C5-9EC0-4ABB-BF72-03A623AF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8F76C3-78D8-4F1E-9A8E-61A281DD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A20CDB3-53D3-4DE2-8CB7-6437C4C30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2823E-9273-4DAC-B3BD-D32E1185B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250187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82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250187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4786C6-E8B1-4B42-B10F-07F5A1C6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82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22413</xdr:rowOff>
    </xdr:from>
    <xdr:to>
      <xdr:col>0</xdr:col>
      <xdr:colOff>1876424</xdr:colOff>
      <xdr:row>1</xdr:row>
      <xdr:rowOff>242195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3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22413</xdr:rowOff>
    </xdr:from>
    <xdr:to>
      <xdr:col>0</xdr:col>
      <xdr:colOff>1876424</xdr:colOff>
      <xdr:row>1</xdr:row>
      <xdr:rowOff>242195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E65229-1860-4178-9710-B9AC7F4A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3"/>
          <a:ext cx="1581149" cy="4102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1598543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99D0D2-6071-40E7-B0F3-0BC2FC3C9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29602" cy="4591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DE4DDB-C107-4221-B929-1D4F1AFD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1771649</xdr:colOff>
      <xdr:row>1</xdr:row>
      <xdr:rowOff>219782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D6DBE-040D-42E4-BE7B-3D25C9060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1DD08D-6BB5-4787-8712-0297CDFE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B28C5C-8D2C-4B6C-AC84-8750FC452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930F96C-D682-474E-8CA1-C7DE0128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5E0120-5A83-4F3F-A733-7CB3E850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30F200-727F-403C-81E8-0C086BA06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AADEC1C-FF49-4E4E-A976-BAB98438A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253686B-F14A-40FA-AF2A-B7CBA3CF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E336D3-3BD6-450B-87AC-3D0E1CEE4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ED27D6-8865-40F2-B1D0-D9E891662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497A66E-C03B-470C-A0B7-CE353228B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6ADD9C-6F81-488D-949F-3AB6A5626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0</xdr:rowOff>
    </xdr:from>
    <xdr:to>
      <xdr:col>0</xdr:col>
      <xdr:colOff>1552575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0"/>
          <a:ext cx="1312209" cy="4406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518098-1A6B-4302-8F38-1FB2C455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F6678D-46B6-4008-B232-3AF616C1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1D8FF8-D1E4-4A02-AD15-5AA61EB7E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2CC1BD-51D4-4A7E-B36A-5984744F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44"/>
  <sheetViews>
    <sheetView tabSelected="1" topLeftCell="A10" workbookViewId="0">
      <selection activeCell="E21" sqref="E21"/>
    </sheetView>
  </sheetViews>
  <sheetFormatPr defaultColWidth="11.42578125" defaultRowHeight="15" x14ac:dyDescent="0.25"/>
  <cols>
    <col min="1" max="1" width="11.42578125" style="124"/>
    <col min="2" max="2" width="15.5703125" style="127" bestFit="1" customWidth="1"/>
    <col min="3" max="3" width="16.140625" style="124" customWidth="1"/>
    <col min="4" max="4" width="17.85546875" style="124" customWidth="1"/>
    <col min="5" max="5" width="17.42578125" style="124" customWidth="1"/>
    <col min="6" max="6" width="14.5703125" style="124" customWidth="1"/>
    <col min="7" max="7" width="13.140625" style="124" customWidth="1"/>
    <col min="8" max="8" width="23.42578125" style="124" bestFit="1" customWidth="1"/>
    <col min="9" max="9" width="20.42578125" style="124" bestFit="1" customWidth="1"/>
    <col min="10" max="16384" width="11.42578125" style="124"/>
  </cols>
  <sheetData>
    <row r="1" spans="2:8" ht="15.75" thickBot="1" x14ac:dyDescent="0.3"/>
    <row r="2" spans="2:8" ht="15.75" thickBot="1" x14ac:dyDescent="0.3">
      <c r="B2" s="197" t="s">
        <v>413</v>
      </c>
      <c r="C2" s="203"/>
      <c r="D2" s="203"/>
      <c r="E2" s="203"/>
      <c r="F2" s="203"/>
      <c r="G2" s="204"/>
    </row>
    <row r="3" spans="2:8" s="125" customFormat="1" ht="45.75" thickBot="1" x14ac:dyDescent="0.3">
      <c r="B3" s="151" t="s">
        <v>375</v>
      </c>
      <c r="C3" s="138" t="s">
        <v>377</v>
      </c>
      <c r="D3" s="138" t="s">
        <v>402</v>
      </c>
      <c r="E3" s="138" t="s">
        <v>376</v>
      </c>
      <c r="F3" s="138" t="s">
        <v>445</v>
      </c>
      <c r="G3" s="139" t="s">
        <v>444</v>
      </c>
    </row>
    <row r="4" spans="2:8" x14ac:dyDescent="0.25">
      <c r="B4" s="154" t="s">
        <v>384</v>
      </c>
      <c r="C4" s="131" t="s">
        <v>380</v>
      </c>
      <c r="D4" s="131" t="s">
        <v>398</v>
      </c>
      <c r="E4" s="155">
        <f>Abacate!B54</f>
        <v>21819.69</v>
      </c>
      <c r="F4" s="131">
        <v>12</v>
      </c>
      <c r="G4" s="156" t="s">
        <v>448</v>
      </c>
    </row>
    <row r="5" spans="2:8" x14ac:dyDescent="0.25">
      <c r="B5" s="145" t="s">
        <v>385</v>
      </c>
      <c r="C5" s="126" t="s">
        <v>381</v>
      </c>
      <c r="D5" s="126" t="s">
        <v>399</v>
      </c>
      <c r="E5" s="153">
        <f>'Abacate Irrigado '!B54</f>
        <v>27182.14</v>
      </c>
      <c r="F5" s="126">
        <v>12</v>
      </c>
      <c r="G5" s="157" t="s">
        <v>448</v>
      </c>
    </row>
    <row r="6" spans="2:8" x14ac:dyDescent="0.25">
      <c r="B6" s="145" t="s">
        <v>386</v>
      </c>
      <c r="C6" s="126" t="s">
        <v>381</v>
      </c>
      <c r="D6" s="126" t="s">
        <v>401</v>
      </c>
      <c r="E6" s="153">
        <f>Alho!B67</f>
        <v>144717.755</v>
      </c>
      <c r="F6" s="126">
        <v>12</v>
      </c>
      <c r="G6" s="157" t="s">
        <v>450</v>
      </c>
    </row>
    <row r="7" spans="2:8" x14ac:dyDescent="0.25">
      <c r="B7" s="145" t="s">
        <v>397</v>
      </c>
      <c r="C7" s="126" t="s">
        <v>381</v>
      </c>
      <c r="D7" s="126" t="s">
        <v>412</v>
      </c>
      <c r="E7" s="153">
        <f>Batata!B46</f>
        <v>47880.2</v>
      </c>
      <c r="F7" s="126">
        <v>12</v>
      </c>
      <c r="G7" s="157" t="s">
        <v>448</v>
      </c>
    </row>
    <row r="8" spans="2:8" x14ac:dyDescent="0.25">
      <c r="B8" s="145" t="s">
        <v>394</v>
      </c>
      <c r="C8" s="126" t="s">
        <v>381</v>
      </c>
      <c r="D8" s="126" t="s">
        <v>409</v>
      </c>
      <c r="E8" s="153">
        <f>Beterraba!B53</f>
        <v>43834.7</v>
      </c>
      <c r="F8" s="126">
        <v>12</v>
      </c>
      <c r="G8" s="157" t="s">
        <v>448</v>
      </c>
    </row>
    <row r="9" spans="2:8" x14ac:dyDescent="0.25">
      <c r="B9" s="145" t="s">
        <v>378</v>
      </c>
      <c r="C9" s="126" t="s">
        <v>379</v>
      </c>
      <c r="D9" s="126" t="s">
        <v>382</v>
      </c>
      <c r="E9" s="153">
        <f>'Café-Baixa'!B53</f>
        <v>17040.025000000001</v>
      </c>
      <c r="F9" s="126">
        <v>14</v>
      </c>
      <c r="G9" s="157" t="s">
        <v>449</v>
      </c>
    </row>
    <row r="10" spans="2:8" x14ac:dyDescent="0.25">
      <c r="B10" s="145" t="s">
        <v>378</v>
      </c>
      <c r="C10" s="126" t="s">
        <v>380</v>
      </c>
      <c r="D10" s="126" t="s">
        <v>383</v>
      </c>
      <c r="E10" s="153">
        <f>'Café-Média'!B53</f>
        <v>19901.735000000001</v>
      </c>
      <c r="F10" s="126">
        <v>14</v>
      </c>
      <c r="G10" s="157" t="s">
        <v>449</v>
      </c>
    </row>
    <row r="11" spans="2:8" x14ac:dyDescent="0.25">
      <c r="B11" s="145" t="s">
        <v>378</v>
      </c>
      <c r="C11" s="126" t="s">
        <v>381</v>
      </c>
      <c r="D11" s="126" t="s">
        <v>400</v>
      </c>
      <c r="E11" s="153">
        <f>'Café-Alta'!B55</f>
        <v>23217.65</v>
      </c>
      <c r="F11" s="126">
        <v>14</v>
      </c>
      <c r="G11" s="157" t="s">
        <v>449</v>
      </c>
    </row>
    <row r="12" spans="2:8" x14ac:dyDescent="0.25">
      <c r="B12" s="145" t="s">
        <v>391</v>
      </c>
      <c r="C12" s="126" t="s">
        <v>381</v>
      </c>
      <c r="D12" s="126" t="s">
        <v>409</v>
      </c>
      <c r="E12" s="153">
        <f>Cebola!B60</f>
        <v>65268.83</v>
      </c>
      <c r="F12" s="126">
        <v>12</v>
      </c>
      <c r="G12" s="157" t="s">
        <v>448</v>
      </c>
    </row>
    <row r="13" spans="2:8" x14ac:dyDescent="0.25">
      <c r="B13" s="145" t="s">
        <v>387</v>
      </c>
      <c r="C13" s="126" t="s">
        <v>381</v>
      </c>
      <c r="D13" s="126" t="s">
        <v>403</v>
      </c>
      <c r="E13" s="153">
        <f>'Cenoura Inverno'!B66</f>
        <v>42373.15</v>
      </c>
      <c r="F13" s="126">
        <v>12</v>
      </c>
      <c r="G13" s="157" t="s">
        <v>448</v>
      </c>
    </row>
    <row r="14" spans="2:8" x14ac:dyDescent="0.25">
      <c r="B14" s="145" t="s">
        <v>388</v>
      </c>
      <c r="C14" s="126" t="s">
        <v>381</v>
      </c>
      <c r="D14" s="126" t="s">
        <v>404</v>
      </c>
      <c r="E14" s="153">
        <f>'Cenoura Verão'!B66</f>
        <v>42373.15</v>
      </c>
      <c r="F14" s="126">
        <v>12</v>
      </c>
      <c r="G14" s="157" t="s">
        <v>448</v>
      </c>
    </row>
    <row r="15" spans="2:8" x14ac:dyDescent="0.25">
      <c r="B15" s="145" t="s">
        <v>392</v>
      </c>
      <c r="C15" s="126" t="s">
        <v>381</v>
      </c>
      <c r="D15" s="126" t="s">
        <v>410</v>
      </c>
      <c r="E15" s="153">
        <f>Feijão!B50</f>
        <v>9708.98</v>
      </c>
      <c r="F15" s="126" t="s">
        <v>446</v>
      </c>
      <c r="G15" s="157" t="s">
        <v>448</v>
      </c>
    </row>
    <row r="16" spans="2:8" x14ac:dyDescent="0.25">
      <c r="B16" s="145" t="s">
        <v>389</v>
      </c>
      <c r="C16" s="126" t="s">
        <v>379</v>
      </c>
      <c r="D16" s="126" t="s">
        <v>405</v>
      </c>
      <c r="E16" s="153">
        <f>'Milho-Baixa'!B52</f>
        <v>6835.4600000000009</v>
      </c>
      <c r="F16" s="126" t="s">
        <v>446</v>
      </c>
      <c r="G16" s="157" t="s">
        <v>448</v>
      </c>
      <c r="H16" s="171"/>
    </row>
    <row r="17" spans="2:8" x14ac:dyDescent="0.25">
      <c r="B17" s="145" t="s">
        <v>389</v>
      </c>
      <c r="C17" s="126" t="s">
        <v>380</v>
      </c>
      <c r="D17" s="126" t="s">
        <v>406</v>
      </c>
      <c r="E17" s="153">
        <f>'Milho-Média'!B54</f>
        <v>8286.52</v>
      </c>
      <c r="F17" s="126" t="s">
        <v>446</v>
      </c>
      <c r="G17" s="157" t="s">
        <v>448</v>
      </c>
      <c r="H17" s="171"/>
    </row>
    <row r="18" spans="2:8" x14ac:dyDescent="0.25">
      <c r="B18" s="145" t="s">
        <v>389</v>
      </c>
      <c r="C18" s="126" t="s">
        <v>381</v>
      </c>
      <c r="D18" s="126" t="s">
        <v>407</v>
      </c>
      <c r="E18" s="153">
        <f>'Milho-Alta'!B55</f>
        <v>10586.01</v>
      </c>
      <c r="F18" s="126" t="s">
        <v>446</v>
      </c>
      <c r="G18" s="157" t="s">
        <v>448</v>
      </c>
      <c r="H18" s="171"/>
    </row>
    <row r="19" spans="2:8" x14ac:dyDescent="0.25">
      <c r="B19" s="145" t="s">
        <v>484</v>
      </c>
      <c r="C19" s="126" t="s">
        <v>379</v>
      </c>
      <c r="D19" s="126" t="s">
        <v>485</v>
      </c>
      <c r="E19" s="153">
        <v>6650</v>
      </c>
      <c r="F19" s="126">
        <v>12</v>
      </c>
      <c r="G19" s="157" t="s">
        <v>448</v>
      </c>
      <c r="H19" s="171"/>
    </row>
    <row r="20" spans="2:8" x14ac:dyDescent="0.25">
      <c r="B20" s="145" t="s">
        <v>395</v>
      </c>
      <c r="C20" s="126" t="s">
        <v>381</v>
      </c>
      <c r="D20" s="126" t="s">
        <v>409</v>
      </c>
      <c r="E20" s="153">
        <f>Repolho!B55</f>
        <v>47014.5</v>
      </c>
      <c r="F20" s="126">
        <v>12</v>
      </c>
      <c r="G20" s="157" t="s">
        <v>448</v>
      </c>
      <c r="H20" s="171"/>
    </row>
    <row r="21" spans="2:8" x14ac:dyDescent="0.25">
      <c r="B21" s="145" t="s">
        <v>390</v>
      </c>
      <c r="C21" s="126" t="s">
        <v>381</v>
      </c>
      <c r="D21" s="126" t="s">
        <v>408</v>
      </c>
      <c r="E21" s="153">
        <f>Soja!B71</f>
        <v>8507.5300000000007</v>
      </c>
      <c r="F21" s="126">
        <v>12</v>
      </c>
      <c r="G21" s="157" t="s">
        <v>448</v>
      </c>
      <c r="H21" s="171"/>
    </row>
    <row r="22" spans="2:8" x14ac:dyDescent="0.25">
      <c r="B22" s="145" t="s">
        <v>396</v>
      </c>
      <c r="C22" s="174" t="s">
        <v>381</v>
      </c>
      <c r="D22" s="174" t="s">
        <v>411</v>
      </c>
      <c r="E22" s="153">
        <f>'Sorgo '!B36</f>
        <v>3372.7</v>
      </c>
      <c r="F22" s="126">
        <v>12</v>
      </c>
      <c r="G22" s="157" t="s">
        <v>448</v>
      </c>
      <c r="H22" s="171"/>
    </row>
    <row r="23" spans="2:8" x14ac:dyDescent="0.25">
      <c r="B23" s="189" t="s">
        <v>486</v>
      </c>
      <c r="C23" s="190" t="s">
        <v>380</v>
      </c>
      <c r="D23" s="190" t="s">
        <v>487</v>
      </c>
      <c r="E23" s="191">
        <v>4097.2</v>
      </c>
      <c r="F23" s="192">
        <v>12</v>
      </c>
      <c r="G23" s="193" t="s">
        <v>448</v>
      </c>
      <c r="H23" s="171"/>
    </row>
    <row r="24" spans="2:8" ht="15.75" thickBot="1" x14ac:dyDescent="0.3">
      <c r="B24" s="146" t="s">
        <v>393</v>
      </c>
      <c r="C24" s="133" t="s">
        <v>381</v>
      </c>
      <c r="D24" s="133" t="s">
        <v>411</v>
      </c>
      <c r="E24" s="158">
        <f>Trigo!B42</f>
        <v>4578.45</v>
      </c>
      <c r="F24" s="133">
        <v>12</v>
      </c>
      <c r="G24" s="159" t="s">
        <v>448</v>
      </c>
    </row>
    <row r="25" spans="2:8" ht="15.75" thickBot="1" x14ac:dyDescent="0.3">
      <c r="B25" s="205" t="s">
        <v>447</v>
      </c>
      <c r="C25" s="206"/>
      <c r="D25" s="206"/>
      <c r="E25" s="206"/>
      <c r="F25" s="206"/>
      <c r="G25" s="207"/>
    </row>
    <row r="26" spans="2:8" ht="15.75" thickBot="1" x14ac:dyDescent="0.3"/>
    <row r="27" spans="2:8" ht="15.75" thickBot="1" x14ac:dyDescent="0.3">
      <c r="B27" s="208" t="s">
        <v>438</v>
      </c>
      <c r="C27" s="209"/>
      <c r="D27" s="209"/>
      <c r="E27" s="209"/>
      <c r="F27" s="209"/>
      <c r="G27" s="209"/>
      <c r="H27" s="210"/>
    </row>
    <row r="28" spans="2:8" ht="60.75" thickBot="1" x14ac:dyDescent="0.3">
      <c r="B28" s="140" t="s">
        <v>414</v>
      </c>
      <c r="C28" s="138" t="s">
        <v>421</v>
      </c>
      <c r="D28" s="138" t="s">
        <v>415</v>
      </c>
      <c r="E28" s="164" t="s">
        <v>454</v>
      </c>
      <c r="F28" s="164" t="s">
        <v>423</v>
      </c>
      <c r="G28" s="138" t="s">
        <v>445</v>
      </c>
      <c r="H28" s="139" t="s">
        <v>432</v>
      </c>
    </row>
    <row r="29" spans="2:8" x14ac:dyDescent="0.25">
      <c r="B29" s="197" t="s">
        <v>416</v>
      </c>
      <c r="C29" s="130" t="s">
        <v>422</v>
      </c>
      <c r="D29" s="131" t="s">
        <v>419</v>
      </c>
      <c r="E29" s="165">
        <v>1</v>
      </c>
      <c r="F29" s="168">
        <v>12</v>
      </c>
      <c r="G29" s="131">
        <v>12</v>
      </c>
      <c r="H29" s="148">
        <f>'Cria Extensivo'!B25</f>
        <v>463.5</v>
      </c>
    </row>
    <row r="30" spans="2:8" ht="15.75" thickBot="1" x14ac:dyDescent="0.3">
      <c r="B30" s="198"/>
      <c r="C30" s="129" t="s">
        <v>422</v>
      </c>
      <c r="D30" s="126" t="s">
        <v>420</v>
      </c>
      <c r="E30" s="166">
        <v>2</v>
      </c>
      <c r="F30" s="169">
        <v>12</v>
      </c>
      <c r="G30" s="126">
        <v>12</v>
      </c>
      <c r="H30" s="149">
        <f>'Cria Semi Intensivo'!B27</f>
        <v>842.6</v>
      </c>
    </row>
    <row r="31" spans="2:8" x14ac:dyDescent="0.25">
      <c r="B31" s="199" t="s">
        <v>417</v>
      </c>
      <c r="C31" s="130" t="s">
        <v>425</v>
      </c>
      <c r="D31" s="131" t="s">
        <v>419</v>
      </c>
      <c r="E31" s="165" t="s">
        <v>435</v>
      </c>
      <c r="F31" s="168">
        <v>12</v>
      </c>
      <c r="G31" s="131">
        <v>12</v>
      </c>
      <c r="H31" s="148">
        <v>400.25</v>
      </c>
    </row>
    <row r="32" spans="2:8" x14ac:dyDescent="0.25">
      <c r="B32" s="200"/>
      <c r="C32" s="129" t="s">
        <v>425</v>
      </c>
      <c r="D32" s="126" t="s">
        <v>420</v>
      </c>
      <c r="E32" s="166" t="s">
        <v>442</v>
      </c>
      <c r="F32" s="169">
        <v>12</v>
      </c>
      <c r="G32" s="126">
        <v>12</v>
      </c>
      <c r="H32" s="149">
        <v>822</v>
      </c>
    </row>
    <row r="33" spans="2:10" ht="15.75" thickBot="1" x14ac:dyDescent="0.3">
      <c r="B33" s="201"/>
      <c r="C33" s="132" t="s">
        <v>426</v>
      </c>
      <c r="D33" s="133" t="s">
        <v>429</v>
      </c>
      <c r="E33" s="167" t="s">
        <v>443</v>
      </c>
      <c r="F33" s="170">
        <v>12</v>
      </c>
      <c r="G33" s="133" t="s">
        <v>451</v>
      </c>
      <c r="H33" s="150">
        <v>1138.55</v>
      </c>
    </row>
    <row r="34" spans="2:10" x14ac:dyDescent="0.25">
      <c r="B34" s="197" t="s">
        <v>418</v>
      </c>
      <c r="C34" s="130" t="s">
        <v>424</v>
      </c>
      <c r="D34" s="131" t="s">
        <v>419</v>
      </c>
      <c r="E34" s="165" t="s">
        <v>434</v>
      </c>
      <c r="F34" s="168">
        <v>12</v>
      </c>
      <c r="G34" s="131">
        <v>12</v>
      </c>
      <c r="H34" s="148">
        <f>'Engorda Extensivo'!B25</f>
        <v>781.5</v>
      </c>
    </row>
    <row r="35" spans="2:10" x14ac:dyDescent="0.25">
      <c r="B35" s="198"/>
      <c r="C35" s="129" t="s">
        <v>428</v>
      </c>
      <c r="D35" s="126" t="s">
        <v>420</v>
      </c>
      <c r="E35" s="166" t="s">
        <v>442</v>
      </c>
      <c r="F35" s="169">
        <v>12</v>
      </c>
      <c r="G35" s="126" t="s">
        <v>451</v>
      </c>
      <c r="H35" s="149">
        <v>1064.5999999999999</v>
      </c>
    </row>
    <row r="36" spans="2:10" ht="15.75" thickBot="1" x14ac:dyDescent="0.3">
      <c r="B36" s="202"/>
      <c r="C36" s="132" t="s">
        <v>427</v>
      </c>
      <c r="D36" s="133" t="s">
        <v>429</v>
      </c>
      <c r="E36" s="167" t="s">
        <v>443</v>
      </c>
      <c r="F36" s="170">
        <v>12</v>
      </c>
      <c r="G36" s="133" t="s">
        <v>452</v>
      </c>
      <c r="H36" s="150">
        <v>1256.5999999999999</v>
      </c>
    </row>
    <row r="37" spans="2:10" s="163" customFormat="1" ht="36.75" customHeight="1" thickBot="1" x14ac:dyDescent="0.3">
      <c r="B37" s="211" t="s">
        <v>453</v>
      </c>
      <c r="C37" s="212"/>
      <c r="D37" s="212"/>
      <c r="E37" s="212"/>
      <c r="F37" s="212"/>
      <c r="G37" s="212"/>
      <c r="H37" s="213"/>
    </row>
    <row r="38" spans="2:10" ht="15.75" thickBot="1" x14ac:dyDescent="0.3">
      <c r="I38" s="152"/>
    </row>
    <row r="39" spans="2:10" ht="15.75" thickBot="1" x14ac:dyDescent="0.3">
      <c r="B39" s="208" t="s">
        <v>430</v>
      </c>
      <c r="C39" s="209"/>
      <c r="D39" s="209"/>
      <c r="E39" s="209"/>
      <c r="F39" s="210"/>
    </row>
    <row r="40" spans="2:10" ht="45.75" thickBot="1" x14ac:dyDescent="0.3">
      <c r="B40" s="135" t="s">
        <v>431</v>
      </c>
      <c r="C40" s="136" t="s">
        <v>455</v>
      </c>
      <c r="D40" s="136" t="s">
        <v>433</v>
      </c>
      <c r="E40" s="136" t="s">
        <v>445</v>
      </c>
      <c r="F40" s="137" t="s">
        <v>432</v>
      </c>
      <c r="G40" s="128"/>
      <c r="H40" s="128"/>
    </row>
    <row r="41" spans="2:10" x14ac:dyDescent="0.25">
      <c r="B41" s="144" t="s">
        <v>419</v>
      </c>
      <c r="C41" s="134" t="s">
        <v>439</v>
      </c>
      <c r="D41" s="134">
        <v>8</v>
      </c>
      <c r="E41" s="160">
        <v>12</v>
      </c>
      <c r="F41" s="147">
        <v>7205.05</v>
      </c>
    </row>
    <row r="42" spans="2:10" x14ac:dyDescent="0.25">
      <c r="B42" s="142" t="s">
        <v>420</v>
      </c>
      <c r="C42" s="126" t="s">
        <v>440</v>
      </c>
      <c r="D42" s="126" t="s">
        <v>436</v>
      </c>
      <c r="E42" s="161">
        <v>12</v>
      </c>
      <c r="F42" s="149">
        <f>'Leite - Semi-intensivo '!B34</f>
        <v>12091.25</v>
      </c>
      <c r="H42" s="152"/>
      <c r="I42" s="152"/>
      <c r="J42" s="152"/>
    </row>
    <row r="43" spans="2:10" ht="15.75" thickBot="1" x14ac:dyDescent="0.3">
      <c r="B43" s="143" t="s">
        <v>429</v>
      </c>
      <c r="C43" s="133" t="s">
        <v>441</v>
      </c>
      <c r="D43" s="133" t="s">
        <v>437</v>
      </c>
      <c r="E43" s="162">
        <v>12</v>
      </c>
      <c r="F43" s="141">
        <f>'Leite - Intensivo'!B34</f>
        <v>17044</v>
      </c>
      <c r="H43" s="152"/>
      <c r="I43" s="152"/>
      <c r="J43" s="152"/>
    </row>
    <row r="44" spans="2:10" ht="15.75" thickBot="1" x14ac:dyDescent="0.3">
      <c r="B44" s="194" t="s">
        <v>456</v>
      </c>
      <c r="C44" s="195"/>
      <c r="D44" s="195"/>
      <c r="E44" s="195"/>
      <c r="F44" s="196"/>
    </row>
  </sheetData>
  <mergeCells count="9">
    <mergeCell ref="B44:F44"/>
    <mergeCell ref="B29:B30"/>
    <mergeCell ref="B31:B33"/>
    <mergeCell ref="B34:B36"/>
    <mergeCell ref="B2:G2"/>
    <mergeCell ref="B25:G25"/>
    <mergeCell ref="B39:F39"/>
    <mergeCell ref="B27:H27"/>
    <mergeCell ref="B37:H37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8 C33:C34" twoDigitTextYear="1"/>
    <ignoredError sqref="E31:E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60"/>
  <sheetViews>
    <sheetView topLeftCell="A28" workbookViewId="0">
      <selection activeCell="E12" sqref="E12"/>
    </sheetView>
  </sheetViews>
  <sheetFormatPr defaultRowHeight="15" x14ac:dyDescent="0.25"/>
  <cols>
    <col min="1" max="1" width="28.140625" bestFit="1" customWidth="1"/>
    <col min="2" max="2" width="13.7109375" customWidth="1"/>
    <col min="3" max="3" width="14.5703125" bestFit="1" customWidth="1"/>
    <col min="4" max="4" width="14" customWidth="1"/>
    <col min="5" max="5" width="16.570312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6.2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141</v>
      </c>
      <c r="B3" s="220"/>
      <c r="C3" s="221" t="s">
        <v>286</v>
      </c>
      <c r="D3" s="222"/>
      <c r="E3" s="223"/>
    </row>
    <row r="4" spans="1:5" ht="15.75" x14ac:dyDescent="0.25">
      <c r="A4" s="224" t="s">
        <v>3</v>
      </c>
      <c r="B4" s="224"/>
      <c r="C4" s="221" t="s">
        <v>287</v>
      </c>
      <c r="D4" s="222"/>
      <c r="E4" s="223"/>
    </row>
    <row r="5" spans="1:5" ht="15.75" x14ac:dyDescent="0.25">
      <c r="A5" s="228" t="s">
        <v>359</v>
      </c>
      <c r="B5" s="229"/>
      <c r="C5" s="221" t="s">
        <v>288</v>
      </c>
      <c r="D5" s="222"/>
      <c r="E5" s="223"/>
    </row>
    <row r="6" spans="1:5" ht="15.75" x14ac:dyDescent="0.25">
      <c r="A6" s="103" t="s">
        <v>280</v>
      </c>
      <c r="B6" s="89" t="s">
        <v>289</v>
      </c>
      <c r="C6" s="221" t="s">
        <v>290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146</v>
      </c>
      <c r="B11" s="72" t="s">
        <v>15</v>
      </c>
      <c r="C11" s="29">
        <v>0.5</v>
      </c>
      <c r="D11" s="31">
        <v>236.5</v>
      </c>
      <c r="E11" s="31">
        <f>C11*D11</f>
        <v>118.25</v>
      </c>
    </row>
    <row r="12" spans="1:5" x14ac:dyDescent="0.25">
      <c r="A12" s="29" t="s">
        <v>76</v>
      </c>
      <c r="B12" s="72" t="s">
        <v>15</v>
      </c>
      <c r="C12" s="29">
        <v>0.3</v>
      </c>
      <c r="D12" s="31">
        <v>6486</v>
      </c>
      <c r="E12" s="31">
        <f t="shared" ref="E12:E13" si="0">C12*D12</f>
        <v>1945.8</v>
      </c>
    </row>
    <row r="13" spans="1:5" x14ac:dyDescent="0.25">
      <c r="A13" s="29" t="s">
        <v>79</v>
      </c>
      <c r="B13" s="72" t="s">
        <v>147</v>
      </c>
      <c r="C13" s="29">
        <v>1.2</v>
      </c>
      <c r="D13" s="31">
        <v>698</v>
      </c>
      <c r="E13" s="31">
        <f t="shared" si="0"/>
        <v>837.6</v>
      </c>
    </row>
    <row r="14" spans="1:5" x14ac:dyDescent="0.25">
      <c r="A14" s="8" t="s">
        <v>37</v>
      </c>
      <c r="B14" s="55"/>
      <c r="C14" s="56"/>
      <c r="D14" s="56"/>
      <c r="E14" s="9">
        <f>SUM(E11:E13)</f>
        <v>2901.65</v>
      </c>
    </row>
    <row r="15" spans="1:5" x14ac:dyDescent="0.25">
      <c r="A15" s="35" t="s">
        <v>148</v>
      </c>
      <c r="B15" s="35"/>
      <c r="C15" s="57"/>
      <c r="D15" s="35"/>
      <c r="E15" s="10"/>
    </row>
    <row r="16" spans="1:5" x14ac:dyDescent="0.25">
      <c r="A16" s="29" t="s">
        <v>30</v>
      </c>
      <c r="B16" s="72" t="s">
        <v>80</v>
      </c>
      <c r="C16" s="59">
        <v>1.8</v>
      </c>
      <c r="D16" s="73">
        <v>90</v>
      </c>
      <c r="E16" s="60">
        <f>C16*D16</f>
        <v>162</v>
      </c>
    </row>
    <row r="17" spans="1:5" x14ac:dyDescent="0.25">
      <c r="A17" s="29" t="s">
        <v>31</v>
      </c>
      <c r="B17" s="72" t="s">
        <v>93</v>
      </c>
      <c r="C17" s="59">
        <v>2</v>
      </c>
      <c r="D17" s="73">
        <v>35</v>
      </c>
      <c r="E17" s="60">
        <f t="shared" ref="E17:E30" si="1">C17*D17</f>
        <v>70</v>
      </c>
    </row>
    <row r="18" spans="1:5" x14ac:dyDescent="0.25">
      <c r="A18" s="58" t="s">
        <v>32</v>
      </c>
      <c r="B18" s="72" t="s">
        <v>80</v>
      </c>
      <c r="C18" s="59">
        <v>0.08</v>
      </c>
      <c r="D18" s="73">
        <v>427</v>
      </c>
      <c r="E18" s="60">
        <f t="shared" si="1"/>
        <v>34.160000000000004</v>
      </c>
    </row>
    <row r="19" spans="1:5" x14ac:dyDescent="0.25">
      <c r="A19" s="29" t="s">
        <v>22</v>
      </c>
      <c r="B19" s="72" t="s">
        <v>93</v>
      </c>
      <c r="C19" s="59">
        <v>1</v>
      </c>
      <c r="D19" s="73">
        <v>50</v>
      </c>
      <c r="E19" s="60">
        <f t="shared" si="1"/>
        <v>50</v>
      </c>
    </row>
    <row r="20" spans="1:5" x14ac:dyDescent="0.25">
      <c r="A20" s="29" t="s">
        <v>23</v>
      </c>
      <c r="B20" s="72" t="s">
        <v>93</v>
      </c>
      <c r="C20" s="59">
        <v>0.2</v>
      </c>
      <c r="D20" s="73">
        <v>187</v>
      </c>
      <c r="E20" s="60">
        <f t="shared" si="1"/>
        <v>37.4</v>
      </c>
    </row>
    <row r="21" spans="1:5" x14ac:dyDescent="0.25">
      <c r="A21" s="29" t="s">
        <v>24</v>
      </c>
      <c r="B21" s="72" t="s">
        <v>93</v>
      </c>
      <c r="C21" s="59">
        <v>1</v>
      </c>
      <c r="D21" s="73">
        <v>33</v>
      </c>
      <c r="E21" s="60">
        <f t="shared" si="1"/>
        <v>33</v>
      </c>
    </row>
    <row r="22" spans="1:5" x14ac:dyDescent="0.25">
      <c r="A22" s="29" t="s">
        <v>149</v>
      </c>
      <c r="B22" s="72" t="s">
        <v>93</v>
      </c>
      <c r="C22" s="59">
        <v>0.1</v>
      </c>
      <c r="D22" s="73">
        <v>22</v>
      </c>
      <c r="E22" s="60">
        <f t="shared" si="1"/>
        <v>2.2000000000000002</v>
      </c>
    </row>
    <row r="23" spans="1:5" x14ac:dyDescent="0.25">
      <c r="A23" s="29" t="s">
        <v>25</v>
      </c>
      <c r="B23" s="72" t="s">
        <v>93</v>
      </c>
      <c r="C23" s="59">
        <v>0.15</v>
      </c>
      <c r="D23" s="73">
        <v>158</v>
      </c>
      <c r="E23" s="60">
        <f t="shared" si="1"/>
        <v>23.7</v>
      </c>
    </row>
    <row r="24" spans="1:5" x14ac:dyDescent="0.25">
      <c r="A24" s="29" t="s">
        <v>26</v>
      </c>
      <c r="B24" s="72" t="s">
        <v>93</v>
      </c>
      <c r="C24" s="59">
        <v>0.4</v>
      </c>
      <c r="D24" s="73">
        <v>305</v>
      </c>
      <c r="E24" s="60">
        <f t="shared" si="1"/>
        <v>122</v>
      </c>
    </row>
    <row r="25" spans="1:5" x14ac:dyDescent="0.25">
      <c r="A25" s="29" t="s">
        <v>33</v>
      </c>
      <c r="B25" s="72" t="s">
        <v>93</v>
      </c>
      <c r="C25" s="59">
        <v>0.2</v>
      </c>
      <c r="D25" s="73">
        <v>123</v>
      </c>
      <c r="E25" s="60">
        <f t="shared" si="1"/>
        <v>24.6</v>
      </c>
    </row>
    <row r="26" spans="1:5" x14ac:dyDescent="0.25">
      <c r="A26" s="29" t="s">
        <v>34</v>
      </c>
      <c r="B26" s="72" t="s">
        <v>93</v>
      </c>
      <c r="C26" s="59">
        <v>1</v>
      </c>
      <c r="D26" s="73">
        <v>28</v>
      </c>
      <c r="E26" s="60">
        <f t="shared" si="1"/>
        <v>28</v>
      </c>
    </row>
    <row r="27" spans="1:5" x14ac:dyDescent="0.25">
      <c r="A27" s="29" t="s">
        <v>62</v>
      </c>
      <c r="B27" s="72" t="s">
        <v>93</v>
      </c>
      <c r="C27" s="59">
        <v>1.5</v>
      </c>
      <c r="D27" s="73">
        <v>60.5</v>
      </c>
      <c r="E27" s="60">
        <f t="shared" si="1"/>
        <v>90.75</v>
      </c>
    </row>
    <row r="28" spans="1:5" x14ac:dyDescent="0.25">
      <c r="A28" s="29" t="s">
        <v>17</v>
      </c>
      <c r="B28" s="72" t="s">
        <v>80</v>
      </c>
      <c r="C28" s="59">
        <v>0.6</v>
      </c>
      <c r="D28" s="73">
        <v>62</v>
      </c>
      <c r="E28" s="60">
        <f t="shared" si="1"/>
        <v>37.199999999999996</v>
      </c>
    </row>
    <row r="29" spans="1:5" x14ac:dyDescent="0.25">
      <c r="A29" s="29" t="s">
        <v>92</v>
      </c>
      <c r="B29" s="72" t="s">
        <v>80</v>
      </c>
      <c r="C29" s="59">
        <v>0.2</v>
      </c>
      <c r="D29" s="73">
        <v>6900</v>
      </c>
      <c r="E29" s="60">
        <f t="shared" si="1"/>
        <v>1380</v>
      </c>
    </row>
    <row r="30" spans="1:5" x14ac:dyDescent="0.25">
      <c r="A30" s="29" t="s">
        <v>164</v>
      </c>
      <c r="B30" s="72" t="s">
        <v>93</v>
      </c>
      <c r="C30" s="59">
        <v>0.1</v>
      </c>
      <c r="D30" s="73">
        <v>22</v>
      </c>
      <c r="E30" s="60">
        <f t="shared" si="1"/>
        <v>2.2000000000000002</v>
      </c>
    </row>
    <row r="31" spans="1:5" x14ac:dyDescent="0.25">
      <c r="A31" s="8" t="s">
        <v>46</v>
      </c>
      <c r="B31" s="55"/>
      <c r="C31" s="56"/>
      <c r="D31" s="56"/>
      <c r="E31" s="74">
        <f>SUM(E16:E30)</f>
        <v>2097.21</v>
      </c>
    </row>
    <row r="32" spans="1:5" x14ac:dyDescent="0.25">
      <c r="A32" s="35" t="s">
        <v>150</v>
      </c>
      <c r="B32" s="35"/>
      <c r="C32" s="57"/>
      <c r="D32" s="35"/>
      <c r="E32" s="10"/>
    </row>
    <row r="33" spans="1:5" x14ac:dyDescent="0.25">
      <c r="A33" s="29" t="s">
        <v>151</v>
      </c>
      <c r="B33" s="72" t="s">
        <v>152</v>
      </c>
      <c r="C33" s="59">
        <v>1</v>
      </c>
      <c r="D33" s="66">
        <v>143</v>
      </c>
      <c r="E33" s="73">
        <f>C33*D33</f>
        <v>143</v>
      </c>
    </row>
    <row r="34" spans="1:5" x14ac:dyDescent="0.25">
      <c r="A34" s="58" t="s">
        <v>153</v>
      </c>
      <c r="B34" s="72" t="s">
        <v>152</v>
      </c>
      <c r="C34" s="59">
        <v>1</v>
      </c>
      <c r="D34" s="66">
        <v>143</v>
      </c>
      <c r="E34" s="73">
        <f t="shared" ref="E34:E38" si="2">C34*D34</f>
        <v>143</v>
      </c>
    </row>
    <row r="35" spans="1:5" x14ac:dyDescent="0.25">
      <c r="A35" s="58" t="s">
        <v>154</v>
      </c>
      <c r="B35" s="72" t="s">
        <v>152</v>
      </c>
      <c r="C35" s="59">
        <v>1</v>
      </c>
      <c r="D35" s="66">
        <v>143</v>
      </c>
      <c r="E35" s="73">
        <f t="shared" si="2"/>
        <v>143</v>
      </c>
    </row>
    <row r="36" spans="1:5" x14ac:dyDescent="0.25">
      <c r="A36" s="58" t="s">
        <v>155</v>
      </c>
      <c r="B36" s="72" t="s">
        <v>152</v>
      </c>
      <c r="C36" s="59">
        <v>1</v>
      </c>
      <c r="D36" s="66">
        <v>143</v>
      </c>
      <c r="E36" s="73">
        <f t="shared" si="2"/>
        <v>143</v>
      </c>
    </row>
    <row r="37" spans="1:5" x14ac:dyDescent="0.25">
      <c r="A37" s="58" t="s">
        <v>156</v>
      </c>
      <c r="B37" s="72" t="s">
        <v>152</v>
      </c>
      <c r="C37" s="59">
        <v>1</v>
      </c>
      <c r="D37" s="73">
        <v>200</v>
      </c>
      <c r="E37" s="73">
        <f t="shared" si="2"/>
        <v>200</v>
      </c>
    </row>
    <row r="38" spans="1:5" x14ac:dyDescent="0.25">
      <c r="A38" s="58" t="s">
        <v>157</v>
      </c>
      <c r="B38" s="72" t="s">
        <v>152</v>
      </c>
      <c r="C38" s="59">
        <v>1</v>
      </c>
      <c r="D38" s="66">
        <v>143</v>
      </c>
      <c r="E38" s="73">
        <f t="shared" si="2"/>
        <v>143</v>
      </c>
    </row>
    <row r="39" spans="1:5" x14ac:dyDescent="0.25">
      <c r="A39" s="8" t="s">
        <v>52</v>
      </c>
      <c r="B39" s="55"/>
      <c r="C39" s="56"/>
      <c r="D39" s="56"/>
      <c r="E39" s="9">
        <f>SUM(E33:E38)</f>
        <v>915</v>
      </c>
    </row>
    <row r="40" spans="1:5" x14ac:dyDescent="0.25">
      <c r="A40" s="35" t="s">
        <v>158</v>
      </c>
      <c r="B40" s="75"/>
      <c r="C40" s="76"/>
      <c r="D40" s="57"/>
      <c r="E40" s="10"/>
    </row>
    <row r="41" spans="1:5" x14ac:dyDescent="0.25">
      <c r="A41" s="58" t="s">
        <v>110</v>
      </c>
      <c r="B41" s="72" t="s">
        <v>107</v>
      </c>
      <c r="C41" s="59">
        <v>1</v>
      </c>
      <c r="D41" s="60">
        <v>750</v>
      </c>
      <c r="E41" s="60">
        <f>C41*D41</f>
        <v>750</v>
      </c>
    </row>
    <row r="42" spans="1:5" x14ac:dyDescent="0.25">
      <c r="A42" s="58" t="s">
        <v>159</v>
      </c>
      <c r="B42" s="72" t="s">
        <v>160</v>
      </c>
      <c r="C42" s="59">
        <v>130</v>
      </c>
      <c r="D42" s="60">
        <v>1.32</v>
      </c>
      <c r="E42" s="60">
        <f>C42*D42</f>
        <v>171.6</v>
      </c>
    </row>
    <row r="43" spans="1:5" x14ac:dyDescent="0.25">
      <c r="A43" s="77" t="s">
        <v>104</v>
      </c>
      <c r="B43" s="78"/>
      <c r="C43" s="79"/>
      <c r="D43" s="80"/>
      <c r="E43" s="81">
        <f>SUM(E41:E42)</f>
        <v>921.6</v>
      </c>
    </row>
    <row r="44" spans="1:5" x14ac:dyDescent="0.25">
      <c r="A44" s="61" t="s">
        <v>66</v>
      </c>
      <c r="B44" s="61"/>
      <c r="C44" s="61"/>
      <c r="D44" s="61"/>
      <c r="E44" s="62">
        <f>SUM(E14,E31,E39,E43)</f>
        <v>6835.4600000000009</v>
      </c>
    </row>
    <row r="47" spans="1:5" x14ac:dyDescent="0.25">
      <c r="A47" s="239" t="s">
        <v>54</v>
      </c>
      <c r="B47" s="240"/>
    </row>
    <row r="48" spans="1:5" x14ac:dyDescent="0.25">
      <c r="A48" s="28" t="s">
        <v>145</v>
      </c>
      <c r="B48" s="44">
        <f>E14</f>
        <v>2901.65</v>
      </c>
    </row>
    <row r="49" spans="1:4" x14ac:dyDescent="0.25">
      <c r="A49" s="35" t="s">
        <v>148</v>
      </c>
      <c r="B49" s="44">
        <f>E31</f>
        <v>2097.21</v>
      </c>
    </row>
    <row r="50" spans="1:4" x14ac:dyDescent="0.25">
      <c r="A50" s="35" t="s">
        <v>150</v>
      </c>
      <c r="B50" s="44">
        <f>E39</f>
        <v>915</v>
      </c>
    </row>
    <row r="51" spans="1:4" x14ac:dyDescent="0.25">
      <c r="A51" s="35" t="s">
        <v>158</v>
      </c>
      <c r="B51" s="44">
        <f>E43</f>
        <v>921.6</v>
      </c>
    </row>
    <row r="52" spans="1:4" x14ac:dyDescent="0.25">
      <c r="A52" s="17" t="s">
        <v>66</v>
      </c>
      <c r="B52" s="62">
        <f>SUM(B48:B51)</f>
        <v>6835.4600000000009</v>
      </c>
    </row>
    <row r="55" spans="1:4" x14ac:dyDescent="0.25">
      <c r="A55" s="216" t="s">
        <v>333</v>
      </c>
      <c r="B55" s="216"/>
      <c r="C55" s="216"/>
      <c r="D55" s="216"/>
    </row>
    <row r="56" spans="1:4" x14ac:dyDescent="0.25">
      <c r="A56" t="s">
        <v>55</v>
      </c>
    </row>
    <row r="57" spans="1:4" ht="15.75" x14ac:dyDescent="0.25">
      <c r="A57" s="217" t="s">
        <v>56</v>
      </c>
      <c r="B57" s="217"/>
      <c r="C57" s="217"/>
      <c r="D57" s="217"/>
    </row>
    <row r="58" spans="1:4" ht="15.75" x14ac:dyDescent="0.25">
      <c r="A58" s="217" t="s">
        <v>57</v>
      </c>
      <c r="B58" s="217"/>
      <c r="C58" s="217"/>
      <c r="D58" s="217"/>
    </row>
    <row r="59" spans="1:4" ht="15.75" x14ac:dyDescent="0.25">
      <c r="A59" s="217" t="s">
        <v>58</v>
      </c>
      <c r="B59" s="217"/>
      <c r="C59" s="217"/>
      <c r="D59" s="217"/>
    </row>
    <row r="60" spans="1:4" ht="15.75" x14ac:dyDescent="0.25">
      <c r="A60" s="217" t="s">
        <v>59</v>
      </c>
      <c r="B60" s="217"/>
      <c r="C60" s="217"/>
      <c r="D60" s="217"/>
    </row>
  </sheetData>
  <mergeCells count="23">
    <mergeCell ref="A60:B60"/>
    <mergeCell ref="C60:D60"/>
    <mergeCell ref="A58:B58"/>
    <mergeCell ref="C58:D58"/>
    <mergeCell ref="A59:B59"/>
    <mergeCell ref="C59:D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47:B47"/>
    <mergeCell ref="A55:B55"/>
    <mergeCell ref="C55:D55"/>
    <mergeCell ref="A57:B57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2"/>
  <sheetViews>
    <sheetView topLeftCell="A6" workbookViewId="0">
      <selection activeCell="C13" sqref="C13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2.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141</v>
      </c>
      <c r="B3" s="220"/>
      <c r="C3" s="221" t="s">
        <v>292</v>
      </c>
      <c r="D3" s="222"/>
      <c r="E3" s="223"/>
    </row>
    <row r="4" spans="1:5" ht="15.75" x14ac:dyDescent="0.25">
      <c r="A4" s="224" t="s">
        <v>60</v>
      </c>
      <c r="B4" s="224"/>
      <c r="C4" s="221" t="s">
        <v>293</v>
      </c>
      <c r="D4" s="222"/>
      <c r="E4" s="223"/>
    </row>
    <row r="5" spans="1:5" ht="15.75" x14ac:dyDescent="0.25">
      <c r="A5" s="228" t="s">
        <v>359</v>
      </c>
      <c r="B5" s="229"/>
      <c r="C5" s="221" t="s">
        <v>288</v>
      </c>
      <c r="D5" s="222"/>
      <c r="E5" s="223"/>
    </row>
    <row r="6" spans="1:5" ht="15.75" x14ac:dyDescent="0.25">
      <c r="A6" s="103" t="s">
        <v>280</v>
      </c>
      <c r="B6" s="109" t="s">
        <v>289</v>
      </c>
      <c r="C6" s="221" t="s">
        <v>290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146</v>
      </c>
      <c r="B11" s="72" t="s">
        <v>15</v>
      </c>
      <c r="C11" s="29">
        <v>0.5</v>
      </c>
      <c r="D11" s="31">
        <v>236.5</v>
      </c>
      <c r="E11" s="31">
        <f>C11*D11</f>
        <v>118.25</v>
      </c>
    </row>
    <row r="12" spans="1:5" x14ac:dyDescent="0.25">
      <c r="A12" s="29" t="s">
        <v>76</v>
      </c>
      <c r="B12" s="72" t="s">
        <v>15</v>
      </c>
      <c r="C12" s="29">
        <v>0.38</v>
      </c>
      <c r="D12" s="31">
        <v>6486</v>
      </c>
      <c r="E12" s="31">
        <f t="shared" ref="E12:E13" si="0">C12*D12</f>
        <v>2464.6799999999998</v>
      </c>
    </row>
    <row r="13" spans="1:5" x14ac:dyDescent="0.25">
      <c r="A13" s="29" t="s">
        <v>79</v>
      </c>
      <c r="B13" s="72" t="s">
        <v>147</v>
      </c>
      <c r="C13" s="29">
        <v>1.2</v>
      </c>
      <c r="D13" s="31">
        <v>698</v>
      </c>
      <c r="E13" s="31">
        <f t="shared" si="0"/>
        <v>837.6</v>
      </c>
    </row>
    <row r="14" spans="1:5" x14ac:dyDescent="0.25">
      <c r="A14" s="8" t="s">
        <v>37</v>
      </c>
      <c r="B14" s="55"/>
      <c r="C14" s="56"/>
      <c r="D14" s="56"/>
      <c r="E14" s="9">
        <f>SUM(E11:E13)</f>
        <v>3420.5299999999997</v>
      </c>
    </row>
    <row r="15" spans="1:5" x14ac:dyDescent="0.25">
      <c r="A15" s="35" t="s">
        <v>148</v>
      </c>
      <c r="B15" s="35"/>
      <c r="C15" s="57"/>
      <c r="D15" s="35"/>
      <c r="E15" s="10"/>
    </row>
    <row r="16" spans="1:5" x14ac:dyDescent="0.25">
      <c r="A16" s="29" t="s">
        <v>30</v>
      </c>
      <c r="B16" s="72" t="s">
        <v>80</v>
      </c>
      <c r="C16" s="59">
        <v>1.8</v>
      </c>
      <c r="D16" s="73">
        <v>90</v>
      </c>
      <c r="E16" s="60">
        <f>C16*D16</f>
        <v>162</v>
      </c>
    </row>
    <row r="17" spans="1:5" x14ac:dyDescent="0.25">
      <c r="A17" s="29" t="s">
        <v>31</v>
      </c>
      <c r="B17" s="72" t="s">
        <v>93</v>
      </c>
      <c r="C17" s="59">
        <v>2</v>
      </c>
      <c r="D17" s="73">
        <v>35</v>
      </c>
      <c r="E17" s="60">
        <f t="shared" ref="E17:E32" si="1">C17*D17</f>
        <v>70</v>
      </c>
    </row>
    <row r="18" spans="1:5" x14ac:dyDescent="0.25">
      <c r="A18" s="58" t="s">
        <v>32</v>
      </c>
      <c r="B18" s="72" t="s">
        <v>80</v>
      </c>
      <c r="C18" s="59">
        <v>0.08</v>
      </c>
      <c r="D18" s="73">
        <v>427</v>
      </c>
      <c r="E18" s="60">
        <f t="shared" si="1"/>
        <v>34.160000000000004</v>
      </c>
    </row>
    <row r="19" spans="1:5" x14ac:dyDescent="0.25">
      <c r="A19" s="29" t="s">
        <v>22</v>
      </c>
      <c r="B19" s="72" t="s">
        <v>93</v>
      </c>
      <c r="C19" s="59">
        <v>1</v>
      </c>
      <c r="D19" s="73">
        <v>50</v>
      </c>
      <c r="E19" s="60">
        <f t="shared" si="1"/>
        <v>50</v>
      </c>
    </row>
    <row r="20" spans="1:5" x14ac:dyDescent="0.25">
      <c r="A20" s="29" t="s">
        <v>23</v>
      </c>
      <c r="B20" s="72" t="s">
        <v>93</v>
      </c>
      <c r="C20" s="59">
        <v>0.2</v>
      </c>
      <c r="D20" s="73">
        <v>187</v>
      </c>
      <c r="E20" s="60">
        <f t="shared" si="1"/>
        <v>37.4</v>
      </c>
    </row>
    <row r="21" spans="1:5" x14ac:dyDescent="0.25">
      <c r="A21" s="29" t="s">
        <v>24</v>
      </c>
      <c r="B21" s="72" t="s">
        <v>93</v>
      </c>
      <c r="C21" s="59">
        <v>1</v>
      </c>
      <c r="D21" s="73">
        <v>33</v>
      </c>
      <c r="E21" s="60">
        <f t="shared" si="1"/>
        <v>33</v>
      </c>
    </row>
    <row r="22" spans="1:5" x14ac:dyDescent="0.25">
      <c r="A22" s="29" t="s">
        <v>149</v>
      </c>
      <c r="B22" s="72" t="s">
        <v>93</v>
      </c>
      <c r="C22" s="59">
        <v>0.1</v>
      </c>
      <c r="D22" s="73">
        <v>22</v>
      </c>
      <c r="E22" s="60">
        <f t="shared" si="1"/>
        <v>2.2000000000000002</v>
      </c>
    </row>
    <row r="23" spans="1:5" x14ac:dyDescent="0.25">
      <c r="A23" s="29" t="s">
        <v>25</v>
      </c>
      <c r="B23" s="72" t="s">
        <v>93</v>
      </c>
      <c r="C23" s="59">
        <v>0.15</v>
      </c>
      <c r="D23" s="73">
        <v>158</v>
      </c>
      <c r="E23" s="60">
        <f t="shared" si="1"/>
        <v>23.7</v>
      </c>
    </row>
    <row r="24" spans="1:5" x14ac:dyDescent="0.25">
      <c r="A24" s="29" t="s">
        <v>26</v>
      </c>
      <c r="B24" s="72" t="s">
        <v>93</v>
      </c>
      <c r="C24" s="59">
        <v>0.4</v>
      </c>
      <c r="D24" s="73">
        <v>305</v>
      </c>
      <c r="E24" s="60">
        <f t="shared" si="1"/>
        <v>122</v>
      </c>
    </row>
    <row r="25" spans="1:5" x14ac:dyDescent="0.25">
      <c r="A25" s="29" t="s">
        <v>33</v>
      </c>
      <c r="B25" s="72" t="s">
        <v>93</v>
      </c>
      <c r="C25" s="59">
        <v>0.2</v>
      </c>
      <c r="D25" s="73">
        <v>123</v>
      </c>
      <c r="E25" s="60">
        <f t="shared" si="1"/>
        <v>24.6</v>
      </c>
    </row>
    <row r="26" spans="1:5" x14ac:dyDescent="0.25">
      <c r="A26" s="29" t="s">
        <v>34</v>
      </c>
      <c r="B26" s="72" t="s">
        <v>93</v>
      </c>
      <c r="C26" s="59">
        <v>1</v>
      </c>
      <c r="D26" s="73">
        <v>28</v>
      </c>
      <c r="E26" s="60">
        <f t="shared" si="1"/>
        <v>28</v>
      </c>
    </row>
    <row r="27" spans="1:5" x14ac:dyDescent="0.25">
      <c r="A27" s="29" t="s">
        <v>62</v>
      </c>
      <c r="B27" s="72" t="s">
        <v>93</v>
      </c>
      <c r="C27" s="59">
        <v>1.5</v>
      </c>
      <c r="D27" s="73">
        <v>60.5</v>
      </c>
      <c r="E27" s="60">
        <f t="shared" si="1"/>
        <v>90.75</v>
      </c>
    </row>
    <row r="28" spans="1:5" x14ac:dyDescent="0.25">
      <c r="A28" s="29" t="s">
        <v>17</v>
      </c>
      <c r="B28" s="72" t="s">
        <v>80</v>
      </c>
      <c r="C28" s="59">
        <v>0.6</v>
      </c>
      <c r="D28" s="73">
        <v>62</v>
      </c>
      <c r="E28" s="60">
        <f t="shared" si="1"/>
        <v>37.199999999999996</v>
      </c>
    </row>
    <row r="29" spans="1:5" x14ac:dyDescent="0.25">
      <c r="A29" s="29" t="s">
        <v>19</v>
      </c>
      <c r="B29" s="72" t="s">
        <v>93</v>
      </c>
      <c r="C29" s="59">
        <v>0.4</v>
      </c>
      <c r="D29" s="73">
        <v>54</v>
      </c>
      <c r="E29" s="60">
        <f t="shared" si="1"/>
        <v>21.6</v>
      </c>
    </row>
    <row r="30" spans="1:5" x14ac:dyDescent="0.25">
      <c r="A30" s="29" t="s">
        <v>92</v>
      </c>
      <c r="B30" s="72" t="s">
        <v>80</v>
      </c>
      <c r="C30" s="59">
        <v>0.18</v>
      </c>
      <c r="D30" s="73">
        <v>6900</v>
      </c>
      <c r="E30" s="60">
        <f t="shared" si="1"/>
        <v>1242</v>
      </c>
    </row>
    <row r="31" spans="1:5" x14ac:dyDescent="0.25">
      <c r="A31" s="29" t="s">
        <v>94</v>
      </c>
      <c r="B31" s="72" t="s">
        <v>80</v>
      </c>
      <c r="C31" s="59">
        <v>0.22</v>
      </c>
      <c r="D31" s="73">
        <v>5313</v>
      </c>
      <c r="E31" s="60">
        <f t="shared" si="1"/>
        <v>1168.8599999999999</v>
      </c>
    </row>
    <row r="32" spans="1:5" x14ac:dyDescent="0.25">
      <c r="A32" s="29" t="s">
        <v>164</v>
      </c>
      <c r="B32" s="72" t="s">
        <v>93</v>
      </c>
      <c r="C32" s="59">
        <v>0.1</v>
      </c>
      <c r="D32" s="73">
        <v>22</v>
      </c>
      <c r="E32" s="60">
        <f t="shared" si="1"/>
        <v>2.2000000000000002</v>
      </c>
    </row>
    <row r="33" spans="1:5" x14ac:dyDescent="0.25">
      <c r="A33" s="8" t="s">
        <v>46</v>
      </c>
      <c r="B33" s="55"/>
      <c r="C33" s="56"/>
      <c r="D33" s="56"/>
      <c r="E33" s="74">
        <f>SUM(E16:E32)</f>
        <v>3149.67</v>
      </c>
    </row>
    <row r="34" spans="1:5" x14ac:dyDescent="0.25">
      <c r="A34" s="35" t="s">
        <v>150</v>
      </c>
      <c r="B34" s="35"/>
      <c r="C34" s="57"/>
      <c r="D34" s="35"/>
      <c r="E34" s="10"/>
    </row>
    <row r="35" spans="1:5" x14ac:dyDescent="0.25">
      <c r="A35" s="29" t="s">
        <v>151</v>
      </c>
      <c r="B35" s="72" t="s">
        <v>152</v>
      </c>
      <c r="C35" s="59">
        <v>1</v>
      </c>
      <c r="D35" s="66">
        <v>143</v>
      </c>
      <c r="E35" s="73">
        <f>C35*D35</f>
        <v>143</v>
      </c>
    </row>
    <row r="36" spans="1:5" x14ac:dyDescent="0.25">
      <c r="A36" s="58" t="s">
        <v>153</v>
      </c>
      <c r="B36" s="72" t="s">
        <v>152</v>
      </c>
      <c r="C36" s="59">
        <v>1</v>
      </c>
      <c r="D36" s="66">
        <v>143</v>
      </c>
      <c r="E36" s="73">
        <f t="shared" ref="E36:E40" si="2">C36*D36</f>
        <v>143</v>
      </c>
    </row>
    <row r="37" spans="1:5" x14ac:dyDescent="0.25">
      <c r="A37" s="58" t="s">
        <v>154</v>
      </c>
      <c r="B37" s="72" t="s">
        <v>152</v>
      </c>
      <c r="C37" s="59">
        <v>1</v>
      </c>
      <c r="D37" s="66">
        <v>143</v>
      </c>
      <c r="E37" s="73">
        <f t="shared" si="2"/>
        <v>143</v>
      </c>
    </row>
    <row r="38" spans="1:5" x14ac:dyDescent="0.25">
      <c r="A38" s="58" t="s">
        <v>155</v>
      </c>
      <c r="B38" s="72" t="s">
        <v>152</v>
      </c>
      <c r="C38" s="59">
        <v>1</v>
      </c>
      <c r="D38" s="66">
        <v>143</v>
      </c>
      <c r="E38" s="73">
        <f t="shared" si="2"/>
        <v>143</v>
      </c>
    </row>
    <row r="39" spans="1:5" x14ac:dyDescent="0.25">
      <c r="A39" s="58" t="s">
        <v>156</v>
      </c>
      <c r="B39" s="72" t="s">
        <v>152</v>
      </c>
      <c r="C39" s="59">
        <v>1</v>
      </c>
      <c r="D39" s="73">
        <v>200</v>
      </c>
      <c r="E39" s="73">
        <f t="shared" si="2"/>
        <v>200</v>
      </c>
    </row>
    <row r="40" spans="1:5" x14ac:dyDescent="0.25">
      <c r="A40" s="58" t="s">
        <v>157</v>
      </c>
      <c r="B40" s="72" t="s">
        <v>152</v>
      </c>
      <c r="C40" s="59">
        <v>1</v>
      </c>
      <c r="D40" s="66">
        <v>143</v>
      </c>
      <c r="E40" s="73">
        <f t="shared" si="2"/>
        <v>143</v>
      </c>
    </row>
    <row r="41" spans="1:5" x14ac:dyDescent="0.25">
      <c r="A41" s="8" t="s">
        <v>52</v>
      </c>
      <c r="B41" s="55"/>
      <c r="C41" s="56"/>
      <c r="D41" s="56"/>
      <c r="E41" s="9">
        <f>SUM(E35:E40)</f>
        <v>915</v>
      </c>
    </row>
    <row r="42" spans="1:5" x14ac:dyDescent="0.25">
      <c r="A42" s="35" t="s">
        <v>158</v>
      </c>
      <c r="B42" s="75"/>
      <c r="C42" s="76"/>
      <c r="D42" s="57"/>
      <c r="E42" s="10"/>
    </row>
    <row r="43" spans="1:5" x14ac:dyDescent="0.25">
      <c r="A43" s="58" t="s">
        <v>110</v>
      </c>
      <c r="B43" s="72" t="s">
        <v>107</v>
      </c>
      <c r="C43" s="59">
        <v>1</v>
      </c>
      <c r="D43" s="60">
        <v>800</v>
      </c>
      <c r="E43" s="60">
        <f>C43*D43</f>
        <v>800</v>
      </c>
    </row>
    <row r="44" spans="1:5" x14ac:dyDescent="0.25">
      <c r="A44" s="58" t="s">
        <v>159</v>
      </c>
      <c r="B44" s="72" t="s">
        <v>160</v>
      </c>
      <c r="C44" s="59">
        <v>180</v>
      </c>
      <c r="D44" s="60">
        <v>1.32</v>
      </c>
      <c r="E44" s="60">
        <f>C44*D44</f>
        <v>237.60000000000002</v>
      </c>
    </row>
    <row r="45" spans="1:5" x14ac:dyDescent="0.25">
      <c r="A45" s="77" t="s">
        <v>104</v>
      </c>
      <c r="B45" s="78"/>
      <c r="C45" s="79"/>
      <c r="D45" s="80"/>
      <c r="E45" s="81">
        <f>SUM(D43:D44)</f>
        <v>801.32</v>
      </c>
    </row>
    <row r="46" spans="1:5" x14ac:dyDescent="0.25">
      <c r="A46" s="61" t="s">
        <v>66</v>
      </c>
      <c r="B46" s="61"/>
      <c r="C46" s="61"/>
      <c r="D46" s="61"/>
      <c r="E46" s="62">
        <f>SUM(E14,E33,E41,E45)</f>
        <v>8286.52</v>
      </c>
    </row>
    <row r="49" spans="1:4" x14ac:dyDescent="0.25">
      <c r="A49" s="239" t="s">
        <v>54</v>
      </c>
      <c r="B49" s="240"/>
    </row>
    <row r="50" spans="1:4" x14ac:dyDescent="0.25">
      <c r="A50" s="28" t="s">
        <v>145</v>
      </c>
      <c r="B50" s="44">
        <f>E14</f>
        <v>3420.5299999999997</v>
      </c>
    </row>
    <row r="51" spans="1:4" x14ac:dyDescent="0.25">
      <c r="A51" s="35" t="s">
        <v>148</v>
      </c>
      <c r="B51" s="44">
        <f>E33</f>
        <v>3149.67</v>
      </c>
    </row>
    <row r="52" spans="1:4" x14ac:dyDescent="0.25">
      <c r="A52" s="35" t="s">
        <v>150</v>
      </c>
      <c r="B52" s="44">
        <f>E41</f>
        <v>915</v>
      </c>
    </row>
    <row r="53" spans="1:4" x14ac:dyDescent="0.25">
      <c r="A53" s="35" t="s">
        <v>158</v>
      </c>
      <c r="B53" s="44">
        <f>E45</f>
        <v>801.32</v>
      </c>
    </row>
    <row r="54" spans="1:4" x14ac:dyDescent="0.25">
      <c r="A54" s="17" t="s">
        <v>66</v>
      </c>
      <c r="B54" s="62">
        <f>SUM(B50:B53)</f>
        <v>8286.52</v>
      </c>
    </row>
    <row r="57" spans="1:4" x14ac:dyDescent="0.25">
      <c r="A57" s="216" t="s">
        <v>333</v>
      </c>
      <c r="B57" s="216"/>
      <c r="C57" s="216"/>
      <c r="D57" s="216"/>
    </row>
    <row r="58" spans="1:4" x14ac:dyDescent="0.25">
      <c r="A58" t="s">
        <v>55</v>
      </c>
    </row>
    <row r="59" spans="1:4" ht="15.75" x14ac:dyDescent="0.25">
      <c r="A59" s="217" t="s">
        <v>56</v>
      </c>
      <c r="B59" s="217"/>
      <c r="C59" s="217"/>
      <c r="D59" s="217"/>
    </row>
    <row r="60" spans="1:4" ht="15.75" x14ac:dyDescent="0.25">
      <c r="A60" s="217" t="s">
        <v>57</v>
      </c>
      <c r="B60" s="217"/>
      <c r="C60" s="217"/>
      <c r="D60" s="217"/>
    </row>
    <row r="61" spans="1:4" ht="15.75" x14ac:dyDescent="0.25">
      <c r="A61" s="217" t="s">
        <v>58</v>
      </c>
      <c r="B61" s="217"/>
      <c r="C61" s="217"/>
      <c r="D61" s="217"/>
    </row>
    <row r="62" spans="1:4" ht="15.75" x14ac:dyDescent="0.25">
      <c r="A62" s="217" t="s">
        <v>59</v>
      </c>
      <c r="B62" s="217"/>
    </row>
  </sheetData>
  <mergeCells count="22">
    <mergeCell ref="A62:B62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0:B60"/>
    <mergeCell ref="C60:D60"/>
    <mergeCell ref="A61:B61"/>
    <mergeCell ref="C61:D61"/>
    <mergeCell ref="A49:B49"/>
    <mergeCell ref="A57:B57"/>
    <mergeCell ref="C57:D57"/>
    <mergeCell ref="A59:B59"/>
    <mergeCell ref="C59:D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3"/>
  <sheetViews>
    <sheetView workbookViewId="0">
      <selection activeCell="D12" sqref="D12"/>
    </sheetView>
  </sheetViews>
  <sheetFormatPr defaultRowHeight="15" x14ac:dyDescent="0.25"/>
  <cols>
    <col min="1" max="1" width="28.140625" bestFit="1" customWidth="1"/>
    <col min="2" max="2" width="13.28515625" bestFit="1" customWidth="1"/>
    <col min="3" max="3" width="14.5703125" bestFit="1" customWidth="1"/>
    <col min="4" max="5" width="14.8554687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30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141</v>
      </c>
      <c r="B3" s="220"/>
      <c r="C3" s="221" t="s">
        <v>292</v>
      </c>
      <c r="D3" s="222"/>
      <c r="E3" s="223"/>
    </row>
    <row r="4" spans="1:5" ht="15.75" x14ac:dyDescent="0.25">
      <c r="A4" s="224" t="s">
        <v>294</v>
      </c>
      <c r="B4" s="224"/>
      <c r="C4" s="221" t="s">
        <v>295</v>
      </c>
      <c r="D4" s="222"/>
      <c r="E4" s="223"/>
    </row>
    <row r="5" spans="1:5" ht="15.75" x14ac:dyDescent="0.25">
      <c r="A5" s="228" t="s">
        <v>359</v>
      </c>
      <c r="B5" s="229"/>
      <c r="C5" s="221" t="s">
        <v>288</v>
      </c>
      <c r="D5" s="222"/>
      <c r="E5" s="223"/>
    </row>
    <row r="6" spans="1:5" ht="15.75" x14ac:dyDescent="0.25">
      <c r="A6" s="103" t="s">
        <v>280</v>
      </c>
      <c r="B6" s="109" t="s">
        <v>289</v>
      </c>
      <c r="C6" s="221" t="s">
        <v>290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146</v>
      </c>
      <c r="B11" s="72" t="s">
        <v>15</v>
      </c>
      <c r="C11" s="29">
        <v>0.5</v>
      </c>
      <c r="D11" s="31">
        <v>236.5</v>
      </c>
      <c r="E11" s="31">
        <f>C11*D11</f>
        <v>118.25</v>
      </c>
    </row>
    <row r="12" spans="1:5" x14ac:dyDescent="0.25">
      <c r="A12" s="29" t="s">
        <v>76</v>
      </c>
      <c r="B12" s="72" t="s">
        <v>15</v>
      </c>
      <c r="C12" s="29">
        <v>0.4</v>
      </c>
      <c r="D12" s="31">
        <v>6486</v>
      </c>
      <c r="E12" s="31">
        <f t="shared" ref="E12:E13" si="0">C12*D12</f>
        <v>2594.4</v>
      </c>
    </row>
    <row r="13" spans="1:5" x14ac:dyDescent="0.25">
      <c r="A13" s="29" t="s">
        <v>79</v>
      </c>
      <c r="B13" s="72" t="s">
        <v>147</v>
      </c>
      <c r="C13" s="29">
        <v>1.2</v>
      </c>
      <c r="D13" s="31">
        <v>760</v>
      </c>
      <c r="E13" s="31">
        <f t="shared" si="0"/>
        <v>912</v>
      </c>
    </row>
    <row r="14" spans="1:5" x14ac:dyDescent="0.25">
      <c r="A14" s="8" t="s">
        <v>37</v>
      </c>
      <c r="B14" s="55"/>
      <c r="C14" s="56"/>
      <c r="D14" s="56"/>
      <c r="E14" s="9">
        <f>SUM(E11:E13)</f>
        <v>3624.65</v>
      </c>
    </row>
    <row r="15" spans="1:5" x14ac:dyDescent="0.25">
      <c r="A15" s="35" t="s">
        <v>148</v>
      </c>
      <c r="B15" s="35"/>
      <c r="C15" s="57"/>
      <c r="D15" s="35"/>
      <c r="E15" s="10"/>
    </row>
    <row r="16" spans="1:5" x14ac:dyDescent="0.25">
      <c r="A16" s="29" t="s">
        <v>30</v>
      </c>
      <c r="B16" s="72" t="s">
        <v>80</v>
      </c>
      <c r="C16" s="59">
        <v>1.8</v>
      </c>
      <c r="D16" s="73">
        <v>90</v>
      </c>
      <c r="E16" s="60">
        <f t="shared" ref="E16:E32" si="1">C16*D16</f>
        <v>162</v>
      </c>
    </row>
    <row r="17" spans="1:5" x14ac:dyDescent="0.25">
      <c r="A17" s="29" t="s">
        <v>31</v>
      </c>
      <c r="B17" s="72" t="s">
        <v>93</v>
      </c>
      <c r="C17" s="59">
        <v>2</v>
      </c>
      <c r="D17" s="73">
        <v>35</v>
      </c>
      <c r="E17" s="60">
        <f t="shared" si="1"/>
        <v>70</v>
      </c>
    </row>
    <row r="18" spans="1:5" x14ac:dyDescent="0.25">
      <c r="A18" s="58" t="s">
        <v>32</v>
      </c>
      <c r="B18" s="72" t="s">
        <v>80</v>
      </c>
      <c r="C18" s="59">
        <v>0.08</v>
      </c>
      <c r="D18" s="73">
        <v>427</v>
      </c>
      <c r="E18" s="60">
        <f t="shared" si="1"/>
        <v>34.160000000000004</v>
      </c>
    </row>
    <row r="19" spans="1:5" x14ac:dyDescent="0.25">
      <c r="A19" s="29" t="s">
        <v>22</v>
      </c>
      <c r="B19" s="72" t="s">
        <v>93</v>
      </c>
      <c r="C19" s="59">
        <v>1</v>
      </c>
      <c r="D19" s="73">
        <v>50</v>
      </c>
      <c r="E19" s="60">
        <f t="shared" si="1"/>
        <v>50</v>
      </c>
    </row>
    <row r="20" spans="1:5" x14ac:dyDescent="0.25">
      <c r="A20" s="29" t="s">
        <v>23</v>
      </c>
      <c r="B20" s="72" t="s">
        <v>93</v>
      </c>
      <c r="C20" s="59">
        <v>0.2</v>
      </c>
      <c r="D20" s="73">
        <v>187</v>
      </c>
      <c r="E20" s="60">
        <f t="shared" si="1"/>
        <v>37.4</v>
      </c>
    </row>
    <row r="21" spans="1:5" x14ac:dyDescent="0.25">
      <c r="A21" s="29" t="s">
        <v>24</v>
      </c>
      <c r="B21" s="72" t="s">
        <v>93</v>
      </c>
      <c r="C21" s="59">
        <v>1</v>
      </c>
      <c r="D21" s="73">
        <v>33</v>
      </c>
      <c r="E21" s="60">
        <f t="shared" si="1"/>
        <v>33</v>
      </c>
    </row>
    <row r="22" spans="1:5" x14ac:dyDescent="0.25">
      <c r="A22" s="29" t="s">
        <v>149</v>
      </c>
      <c r="B22" s="72" t="s">
        <v>93</v>
      </c>
      <c r="C22" s="59">
        <v>0.1</v>
      </c>
      <c r="D22" s="73">
        <v>22</v>
      </c>
      <c r="E22" s="60">
        <f t="shared" si="1"/>
        <v>2.2000000000000002</v>
      </c>
    </row>
    <row r="23" spans="1:5" x14ac:dyDescent="0.25">
      <c r="A23" s="29" t="s">
        <v>25</v>
      </c>
      <c r="B23" s="72" t="s">
        <v>93</v>
      </c>
      <c r="C23" s="59">
        <v>0.15</v>
      </c>
      <c r="D23" s="73">
        <v>158</v>
      </c>
      <c r="E23" s="60">
        <f t="shared" si="1"/>
        <v>23.7</v>
      </c>
    </row>
    <row r="24" spans="1:5" x14ac:dyDescent="0.25">
      <c r="A24" s="29" t="s">
        <v>26</v>
      </c>
      <c r="B24" s="72" t="s">
        <v>93</v>
      </c>
      <c r="C24" s="59">
        <v>0.4</v>
      </c>
      <c r="D24" s="73">
        <v>305</v>
      </c>
      <c r="E24" s="60">
        <f t="shared" si="1"/>
        <v>122</v>
      </c>
    </row>
    <row r="25" spans="1:5" x14ac:dyDescent="0.25">
      <c r="A25" s="29" t="s">
        <v>33</v>
      </c>
      <c r="B25" s="72" t="s">
        <v>93</v>
      </c>
      <c r="C25" s="59">
        <v>0.2</v>
      </c>
      <c r="D25" s="73">
        <v>123</v>
      </c>
      <c r="E25" s="60">
        <f t="shared" si="1"/>
        <v>24.6</v>
      </c>
    </row>
    <row r="26" spans="1:5" x14ac:dyDescent="0.25">
      <c r="A26" s="29" t="s">
        <v>34</v>
      </c>
      <c r="B26" s="72" t="s">
        <v>93</v>
      </c>
      <c r="C26" s="59">
        <v>1</v>
      </c>
      <c r="D26" s="73">
        <v>28</v>
      </c>
      <c r="E26" s="60">
        <f t="shared" si="1"/>
        <v>28</v>
      </c>
    </row>
    <row r="27" spans="1:5" x14ac:dyDescent="0.25">
      <c r="A27" s="29" t="s">
        <v>62</v>
      </c>
      <c r="B27" s="72" t="s">
        <v>93</v>
      </c>
      <c r="C27" s="59">
        <v>1.5</v>
      </c>
      <c r="D27" s="73">
        <v>60.5</v>
      </c>
      <c r="E27" s="60">
        <f t="shared" si="1"/>
        <v>90.75</v>
      </c>
    </row>
    <row r="28" spans="1:5" x14ac:dyDescent="0.25">
      <c r="A28" s="29" t="s">
        <v>17</v>
      </c>
      <c r="B28" s="72" t="s">
        <v>80</v>
      </c>
      <c r="C28" s="59">
        <v>0.6</v>
      </c>
      <c r="D28" s="73">
        <v>62</v>
      </c>
      <c r="E28" s="60">
        <f t="shared" si="1"/>
        <v>37.199999999999996</v>
      </c>
    </row>
    <row r="29" spans="1:5" x14ac:dyDescent="0.25">
      <c r="A29" s="29" t="s">
        <v>19</v>
      </c>
      <c r="B29" s="72" t="s">
        <v>93</v>
      </c>
      <c r="C29" s="59">
        <v>0.4</v>
      </c>
      <c r="D29" s="73">
        <v>54</v>
      </c>
      <c r="E29" s="60">
        <f t="shared" si="1"/>
        <v>21.6</v>
      </c>
    </row>
    <row r="30" spans="1:5" x14ac:dyDescent="0.25">
      <c r="A30" s="29" t="s">
        <v>92</v>
      </c>
      <c r="B30" s="72" t="s">
        <v>80</v>
      </c>
      <c r="C30" s="59">
        <v>0.3</v>
      </c>
      <c r="D30" s="73">
        <v>6900</v>
      </c>
      <c r="E30" s="60">
        <f t="shared" si="1"/>
        <v>2070</v>
      </c>
    </row>
    <row r="31" spans="1:5" x14ac:dyDescent="0.25">
      <c r="A31" s="29" t="s">
        <v>94</v>
      </c>
      <c r="B31" s="72" t="s">
        <v>80</v>
      </c>
      <c r="C31" s="59">
        <v>0.35</v>
      </c>
      <c r="D31" s="73">
        <v>5313</v>
      </c>
      <c r="E31" s="60">
        <f t="shared" si="1"/>
        <v>1859.55</v>
      </c>
    </row>
    <row r="32" spans="1:5" x14ac:dyDescent="0.25">
      <c r="A32" s="29" t="s">
        <v>164</v>
      </c>
      <c r="B32" s="72" t="s">
        <v>93</v>
      </c>
      <c r="C32" s="59">
        <v>0.1</v>
      </c>
      <c r="D32" s="73">
        <v>22</v>
      </c>
      <c r="E32" s="60">
        <f t="shared" si="1"/>
        <v>2.2000000000000002</v>
      </c>
    </row>
    <row r="33" spans="1:5" x14ac:dyDescent="0.25">
      <c r="A33" s="8" t="s">
        <v>46</v>
      </c>
      <c r="B33" s="55"/>
      <c r="C33" s="56"/>
      <c r="D33" s="56"/>
      <c r="E33" s="74">
        <f>SUM(E16:E32)</f>
        <v>4668.3599999999997</v>
      </c>
    </row>
    <row r="34" spans="1:5" x14ac:dyDescent="0.25">
      <c r="A34" s="35" t="s">
        <v>150</v>
      </c>
      <c r="B34" s="35"/>
      <c r="C34" s="57"/>
      <c r="D34" s="35"/>
      <c r="E34" s="10"/>
    </row>
    <row r="35" spans="1:5" x14ac:dyDescent="0.25">
      <c r="A35" s="29" t="s">
        <v>151</v>
      </c>
      <c r="B35" s="72" t="s">
        <v>152</v>
      </c>
      <c r="C35" s="59">
        <v>1</v>
      </c>
      <c r="D35" s="66">
        <v>143</v>
      </c>
      <c r="E35" s="73">
        <f>C35*D35</f>
        <v>143</v>
      </c>
    </row>
    <row r="36" spans="1:5" x14ac:dyDescent="0.25">
      <c r="A36" s="58" t="s">
        <v>153</v>
      </c>
      <c r="B36" s="72" t="s">
        <v>152</v>
      </c>
      <c r="C36" s="59">
        <v>1</v>
      </c>
      <c r="D36" s="66">
        <v>143</v>
      </c>
      <c r="E36" s="73">
        <f t="shared" ref="E36:E40" si="2">C36*D36</f>
        <v>143</v>
      </c>
    </row>
    <row r="37" spans="1:5" x14ac:dyDescent="0.25">
      <c r="A37" s="58" t="s">
        <v>154</v>
      </c>
      <c r="B37" s="72" t="s">
        <v>152</v>
      </c>
      <c r="C37" s="59">
        <v>1</v>
      </c>
      <c r="D37" s="66">
        <v>143</v>
      </c>
      <c r="E37" s="73">
        <f t="shared" si="2"/>
        <v>143</v>
      </c>
    </row>
    <row r="38" spans="1:5" x14ac:dyDescent="0.25">
      <c r="A38" s="58" t="s">
        <v>155</v>
      </c>
      <c r="B38" s="72" t="s">
        <v>152</v>
      </c>
      <c r="C38" s="59">
        <v>1</v>
      </c>
      <c r="D38" s="66">
        <v>143</v>
      </c>
      <c r="E38" s="73">
        <f t="shared" si="2"/>
        <v>143</v>
      </c>
    </row>
    <row r="39" spans="1:5" x14ac:dyDescent="0.25">
      <c r="A39" s="58" t="s">
        <v>156</v>
      </c>
      <c r="B39" s="72" t="s">
        <v>152</v>
      </c>
      <c r="C39" s="59">
        <v>1</v>
      </c>
      <c r="D39" s="73">
        <v>200</v>
      </c>
      <c r="E39" s="73">
        <f t="shared" si="2"/>
        <v>200</v>
      </c>
    </row>
    <row r="40" spans="1:5" x14ac:dyDescent="0.25">
      <c r="A40" s="58" t="s">
        <v>157</v>
      </c>
      <c r="B40" s="72" t="s">
        <v>152</v>
      </c>
      <c r="C40" s="59">
        <v>1</v>
      </c>
      <c r="D40" s="66">
        <v>143</v>
      </c>
      <c r="E40" s="73">
        <f t="shared" si="2"/>
        <v>143</v>
      </c>
    </row>
    <row r="41" spans="1:5" x14ac:dyDescent="0.25">
      <c r="A41" s="8" t="s">
        <v>52</v>
      </c>
      <c r="B41" s="55"/>
      <c r="C41" s="56"/>
      <c r="D41" s="56"/>
      <c r="E41" s="9">
        <f>SUM(E35:E40)</f>
        <v>915</v>
      </c>
    </row>
    <row r="42" spans="1:5" x14ac:dyDescent="0.25">
      <c r="A42" s="35" t="s">
        <v>158</v>
      </c>
      <c r="B42" s="75"/>
      <c r="C42" s="76"/>
      <c r="D42" s="57"/>
      <c r="E42" s="10"/>
    </row>
    <row r="43" spans="1:5" x14ac:dyDescent="0.25">
      <c r="A43" s="58" t="s">
        <v>110</v>
      </c>
      <c r="B43" s="72" t="s">
        <v>107</v>
      </c>
      <c r="C43" s="59">
        <v>1</v>
      </c>
      <c r="D43" s="60">
        <v>850</v>
      </c>
      <c r="E43" s="60">
        <f>C43*D43</f>
        <v>850</v>
      </c>
    </row>
    <row r="44" spans="1:5" x14ac:dyDescent="0.25">
      <c r="A44" s="58" t="s">
        <v>45</v>
      </c>
      <c r="B44" s="72" t="s">
        <v>162</v>
      </c>
      <c r="C44" s="59">
        <v>1</v>
      </c>
      <c r="D44" s="60">
        <v>264</v>
      </c>
      <c r="E44" s="60">
        <f t="shared" ref="E44:E45" si="3">C44*D44</f>
        <v>264</v>
      </c>
    </row>
    <row r="45" spans="1:5" x14ac:dyDescent="0.25">
      <c r="A45" s="58" t="s">
        <v>159</v>
      </c>
      <c r="B45" s="72" t="s">
        <v>160</v>
      </c>
      <c r="C45" s="59">
        <v>200</v>
      </c>
      <c r="D45" s="60">
        <v>1.32</v>
      </c>
      <c r="E45" s="60">
        <f t="shared" si="3"/>
        <v>264</v>
      </c>
    </row>
    <row r="46" spans="1:5" x14ac:dyDescent="0.25">
      <c r="A46" s="77" t="s">
        <v>104</v>
      </c>
      <c r="B46" s="78"/>
      <c r="C46" s="79"/>
      <c r="D46" s="80"/>
      <c r="E46" s="81">
        <f>SUM(E43:E45)</f>
        <v>1378</v>
      </c>
    </row>
    <row r="47" spans="1:5" x14ac:dyDescent="0.25">
      <c r="A47" s="61" t="s">
        <v>66</v>
      </c>
      <c r="B47" s="61"/>
      <c r="C47" s="61"/>
      <c r="D47" s="61"/>
      <c r="E47" s="62">
        <f>SUM(E14,E33,E41,E46)</f>
        <v>10586.01</v>
      </c>
    </row>
    <row r="50" spans="1:4" x14ac:dyDescent="0.25">
      <c r="A50" s="239" t="s">
        <v>54</v>
      </c>
      <c r="B50" s="240"/>
    </row>
    <row r="51" spans="1:4" x14ac:dyDescent="0.25">
      <c r="A51" s="122" t="s">
        <v>145</v>
      </c>
      <c r="B51" s="44">
        <f>E14</f>
        <v>3624.65</v>
      </c>
    </row>
    <row r="52" spans="1:4" x14ac:dyDescent="0.25">
      <c r="A52" s="35" t="s">
        <v>148</v>
      </c>
      <c r="B52" s="44">
        <f>E33</f>
        <v>4668.3599999999997</v>
      </c>
    </row>
    <row r="53" spans="1:4" x14ac:dyDescent="0.25">
      <c r="A53" s="35" t="s">
        <v>150</v>
      </c>
      <c r="B53" s="44">
        <f>E41</f>
        <v>915</v>
      </c>
    </row>
    <row r="54" spans="1:4" x14ac:dyDescent="0.25">
      <c r="A54" s="35" t="s">
        <v>158</v>
      </c>
      <c r="B54" s="44">
        <f>E46</f>
        <v>1378</v>
      </c>
    </row>
    <row r="55" spans="1:4" x14ac:dyDescent="0.25">
      <c r="A55" s="17" t="s">
        <v>66</v>
      </c>
      <c r="B55" s="62">
        <f>SUM(B51:B54)</f>
        <v>10586.01</v>
      </c>
    </row>
    <row r="58" spans="1:4" x14ac:dyDescent="0.25">
      <c r="A58" s="216" t="s">
        <v>333</v>
      </c>
      <c r="B58" s="216"/>
      <c r="C58" s="216"/>
      <c r="D58" s="216"/>
    </row>
    <row r="59" spans="1:4" x14ac:dyDescent="0.25">
      <c r="A59" t="s">
        <v>55</v>
      </c>
    </row>
    <row r="60" spans="1:4" ht="15.75" x14ac:dyDescent="0.25">
      <c r="A60" s="217" t="s">
        <v>56</v>
      </c>
      <c r="B60" s="217"/>
      <c r="C60" s="217"/>
      <c r="D60" s="217"/>
    </row>
    <row r="61" spans="1:4" ht="15.75" x14ac:dyDescent="0.25">
      <c r="A61" s="217" t="s">
        <v>57</v>
      </c>
      <c r="B61" s="217"/>
      <c r="C61" s="217"/>
      <c r="D61" s="217"/>
    </row>
    <row r="62" spans="1:4" ht="15.75" x14ac:dyDescent="0.25">
      <c r="A62" s="217" t="s">
        <v>58</v>
      </c>
      <c r="B62" s="217"/>
      <c r="C62" s="217"/>
      <c r="D62" s="217"/>
    </row>
    <row r="63" spans="1:4" ht="15.75" x14ac:dyDescent="0.25">
      <c r="A63" s="217" t="s">
        <v>59</v>
      </c>
      <c r="B63" s="217"/>
    </row>
  </sheetData>
  <mergeCells count="22"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G51"/>
  <sheetViews>
    <sheetView topLeftCell="A28" zoomScaleNormal="100" workbookViewId="0">
      <selection activeCell="E35" sqref="E35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20.25" customHeight="1" x14ac:dyDescent="0.25">
      <c r="A1" s="234"/>
      <c r="B1" s="219" t="s">
        <v>0</v>
      </c>
      <c r="C1" s="219"/>
      <c r="D1" s="219"/>
      <c r="E1" s="219"/>
    </row>
    <row r="2" spans="1:5" ht="22.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475</v>
      </c>
      <c r="B3" s="220"/>
      <c r="C3" s="221" t="s">
        <v>349</v>
      </c>
      <c r="D3" s="222"/>
      <c r="E3" s="223"/>
    </row>
    <row r="4" spans="1:5" ht="15.75" x14ac:dyDescent="0.25">
      <c r="A4" s="224" t="s">
        <v>60</v>
      </c>
      <c r="B4" s="224"/>
      <c r="C4" s="221" t="s">
        <v>478</v>
      </c>
      <c r="D4" s="222"/>
      <c r="E4" s="223"/>
    </row>
    <row r="5" spans="1:5" ht="15.75" x14ac:dyDescent="0.25">
      <c r="A5" s="228" t="s">
        <v>359</v>
      </c>
      <c r="B5" s="229"/>
      <c r="C5" s="221" t="s">
        <v>473</v>
      </c>
      <c r="D5" s="222"/>
      <c r="E5" s="223"/>
    </row>
    <row r="6" spans="1:5" ht="15.75" x14ac:dyDescent="0.25">
      <c r="A6" s="179" t="s">
        <v>280</v>
      </c>
      <c r="B6" s="180"/>
      <c r="C6" s="221" t="s">
        <v>479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146</v>
      </c>
      <c r="B11" s="72" t="s">
        <v>15</v>
      </c>
      <c r="C11" s="29">
        <v>0.5</v>
      </c>
      <c r="D11" s="31">
        <v>236.5</v>
      </c>
      <c r="E11" s="31">
        <f>C11*D11</f>
        <v>118.25</v>
      </c>
    </row>
    <row r="12" spans="1:5" x14ac:dyDescent="0.25">
      <c r="A12" s="29" t="s">
        <v>76</v>
      </c>
      <c r="B12" s="72" t="s">
        <v>15</v>
      </c>
      <c r="C12" s="29">
        <v>0.4</v>
      </c>
      <c r="D12" s="31">
        <v>5500</v>
      </c>
      <c r="E12" s="31">
        <f t="shared" ref="E12:E13" si="0">C12*D12</f>
        <v>2200</v>
      </c>
    </row>
    <row r="13" spans="1:5" x14ac:dyDescent="0.25">
      <c r="A13" s="29" t="s">
        <v>79</v>
      </c>
      <c r="B13" s="72" t="s">
        <v>147</v>
      </c>
      <c r="C13" s="29">
        <v>1.2</v>
      </c>
      <c r="D13" s="31">
        <v>650</v>
      </c>
      <c r="E13" s="31">
        <f t="shared" si="0"/>
        <v>780</v>
      </c>
    </row>
    <row r="14" spans="1:5" x14ac:dyDescent="0.25">
      <c r="A14" s="61" t="s">
        <v>37</v>
      </c>
      <c r="B14" s="172"/>
      <c r="C14" s="173"/>
      <c r="D14" s="173"/>
      <c r="E14" s="62">
        <f>SUM(E11:E13)</f>
        <v>3098.25</v>
      </c>
    </row>
    <row r="15" spans="1:5" x14ac:dyDescent="0.25">
      <c r="A15" s="35" t="s">
        <v>148</v>
      </c>
      <c r="B15" s="35"/>
      <c r="C15" s="57"/>
      <c r="D15" s="35"/>
      <c r="E15" s="10"/>
    </row>
    <row r="16" spans="1:5" x14ac:dyDescent="0.25">
      <c r="A16" s="29" t="s">
        <v>30</v>
      </c>
      <c r="B16" s="72" t="s">
        <v>80</v>
      </c>
      <c r="C16" s="59">
        <v>1</v>
      </c>
      <c r="D16" s="73">
        <v>90</v>
      </c>
      <c r="E16" s="31">
        <f t="shared" ref="E16:E24" si="1">C16*D16</f>
        <v>90</v>
      </c>
    </row>
    <row r="17" spans="1:7" x14ac:dyDescent="0.25">
      <c r="A17" s="29" t="s">
        <v>31</v>
      </c>
      <c r="B17" s="72" t="s">
        <v>93</v>
      </c>
      <c r="C17" s="59">
        <v>1</v>
      </c>
      <c r="D17" s="73">
        <v>35</v>
      </c>
      <c r="E17" s="31">
        <f t="shared" si="1"/>
        <v>35</v>
      </c>
    </row>
    <row r="18" spans="1:7" x14ac:dyDescent="0.25">
      <c r="A18" s="29" t="s">
        <v>22</v>
      </c>
      <c r="B18" s="72" t="s">
        <v>93</v>
      </c>
      <c r="C18" s="59">
        <v>1</v>
      </c>
      <c r="D18" s="73">
        <v>50</v>
      </c>
      <c r="E18" s="31">
        <f t="shared" si="1"/>
        <v>50</v>
      </c>
    </row>
    <row r="19" spans="1:7" x14ac:dyDescent="0.25">
      <c r="A19" s="29" t="s">
        <v>23</v>
      </c>
      <c r="B19" s="72" t="s">
        <v>93</v>
      </c>
      <c r="C19" s="59">
        <v>0.2</v>
      </c>
      <c r="D19" s="73">
        <v>187</v>
      </c>
      <c r="E19" s="31">
        <f t="shared" si="1"/>
        <v>37.4</v>
      </c>
    </row>
    <row r="20" spans="1:7" x14ac:dyDescent="0.25">
      <c r="A20" s="29" t="s">
        <v>24</v>
      </c>
      <c r="B20" s="72" t="s">
        <v>93</v>
      </c>
      <c r="C20" s="59">
        <v>1.5</v>
      </c>
      <c r="D20" s="73">
        <v>60.5</v>
      </c>
      <c r="E20" s="60">
        <f t="shared" si="1"/>
        <v>90.75</v>
      </c>
    </row>
    <row r="21" spans="1:7" x14ac:dyDescent="0.25">
      <c r="A21" s="29" t="s">
        <v>149</v>
      </c>
      <c r="B21" s="72" t="s">
        <v>93</v>
      </c>
      <c r="C21" s="59">
        <v>0.1</v>
      </c>
      <c r="D21" s="73">
        <v>22</v>
      </c>
      <c r="E21" s="31">
        <f t="shared" si="1"/>
        <v>2.2000000000000002</v>
      </c>
    </row>
    <row r="22" spans="1:7" x14ac:dyDescent="0.25">
      <c r="A22" s="29" t="s">
        <v>17</v>
      </c>
      <c r="B22" s="72" t="s">
        <v>80</v>
      </c>
      <c r="C22" s="59">
        <v>0.6</v>
      </c>
      <c r="D22" s="73">
        <v>62</v>
      </c>
      <c r="E22" s="31">
        <f t="shared" si="1"/>
        <v>37.199999999999996</v>
      </c>
    </row>
    <row r="23" spans="1:7" x14ac:dyDescent="0.25">
      <c r="A23" s="29" t="s">
        <v>94</v>
      </c>
      <c r="B23" s="72" t="s">
        <v>80</v>
      </c>
      <c r="C23" s="59">
        <v>0.2</v>
      </c>
      <c r="D23" s="73">
        <v>4500</v>
      </c>
      <c r="E23" s="31">
        <f t="shared" si="1"/>
        <v>900</v>
      </c>
      <c r="G23" t="s">
        <v>480</v>
      </c>
    </row>
    <row r="24" spans="1:7" x14ac:dyDescent="0.25">
      <c r="A24" s="29" t="s">
        <v>164</v>
      </c>
      <c r="B24" s="72" t="s">
        <v>93</v>
      </c>
      <c r="C24" s="59">
        <v>0.1</v>
      </c>
      <c r="D24" s="73">
        <v>22</v>
      </c>
      <c r="E24" s="31">
        <f t="shared" si="1"/>
        <v>2.2000000000000002</v>
      </c>
    </row>
    <row r="25" spans="1:7" x14ac:dyDescent="0.25">
      <c r="A25" s="61" t="s">
        <v>46</v>
      </c>
      <c r="B25" s="172"/>
      <c r="C25" s="173"/>
      <c r="D25" s="173"/>
      <c r="E25" s="185">
        <f>SUM(E16:E24)</f>
        <v>1244.75</v>
      </c>
    </row>
    <row r="26" spans="1:7" x14ac:dyDescent="0.25">
      <c r="A26" s="35" t="s">
        <v>150</v>
      </c>
      <c r="B26" s="35"/>
      <c r="C26" s="57"/>
      <c r="D26" s="35"/>
      <c r="E26" s="10"/>
    </row>
    <row r="27" spans="1:7" x14ac:dyDescent="0.25">
      <c r="A27" s="58" t="s">
        <v>153</v>
      </c>
      <c r="B27" s="72" t="s">
        <v>152</v>
      </c>
      <c r="C27" s="59">
        <v>1</v>
      </c>
      <c r="D27" s="66">
        <v>143</v>
      </c>
      <c r="E27" s="31">
        <f t="shared" ref="E27:E29" si="2">C27*D27</f>
        <v>143</v>
      </c>
    </row>
    <row r="28" spans="1:7" x14ac:dyDescent="0.25">
      <c r="A28" s="58" t="s">
        <v>39</v>
      </c>
      <c r="B28" s="72" t="s">
        <v>152</v>
      </c>
      <c r="C28" s="59">
        <v>1.5</v>
      </c>
      <c r="D28" s="66">
        <v>143</v>
      </c>
      <c r="E28" s="31">
        <f t="shared" si="2"/>
        <v>214.5</v>
      </c>
    </row>
    <row r="29" spans="1:7" x14ac:dyDescent="0.25">
      <c r="A29" s="58" t="s">
        <v>155</v>
      </c>
      <c r="B29" s="72" t="s">
        <v>152</v>
      </c>
      <c r="C29" s="59">
        <v>1.5</v>
      </c>
      <c r="D29" s="66">
        <v>143</v>
      </c>
      <c r="E29" s="31">
        <f t="shared" si="2"/>
        <v>214.5</v>
      </c>
    </row>
    <row r="30" spans="1:7" x14ac:dyDescent="0.25">
      <c r="A30" s="61" t="s">
        <v>52</v>
      </c>
      <c r="B30" s="172"/>
      <c r="C30" s="173"/>
      <c r="D30" s="173"/>
      <c r="E30" s="62">
        <f>SUM(E27:E29)</f>
        <v>572</v>
      </c>
    </row>
    <row r="31" spans="1:7" x14ac:dyDescent="0.25">
      <c r="A31" s="35" t="s">
        <v>158</v>
      </c>
      <c r="B31" s="75"/>
      <c r="C31" s="76"/>
      <c r="D31" s="57"/>
      <c r="E31" s="10"/>
    </row>
    <row r="32" spans="1:7" x14ac:dyDescent="0.25">
      <c r="A32" s="58" t="s">
        <v>110</v>
      </c>
      <c r="B32" s="72" t="s">
        <v>107</v>
      </c>
      <c r="C32" s="59">
        <v>1</v>
      </c>
      <c r="D32" s="60">
        <v>750</v>
      </c>
      <c r="E32" s="60">
        <f>C32*D32</f>
        <v>750</v>
      </c>
    </row>
    <row r="33" spans="1:5" x14ac:dyDescent="0.25">
      <c r="A33" s="58" t="s">
        <v>476</v>
      </c>
      <c r="B33" s="72" t="s">
        <v>152</v>
      </c>
      <c r="C33" s="59">
        <v>4</v>
      </c>
      <c r="D33" s="73">
        <v>250</v>
      </c>
      <c r="E33" s="31">
        <f t="shared" ref="E33" si="3">C33*D33</f>
        <v>1000</v>
      </c>
    </row>
    <row r="34" spans="1:5" x14ac:dyDescent="0.25">
      <c r="A34" s="17" t="s">
        <v>104</v>
      </c>
      <c r="B34" s="186"/>
      <c r="C34" s="187"/>
      <c r="D34" s="188"/>
      <c r="E34" s="18">
        <f>SUM(E32:E33)</f>
        <v>1750</v>
      </c>
    </row>
    <row r="35" spans="1:5" x14ac:dyDescent="0.25">
      <c r="A35" s="61" t="s">
        <v>66</v>
      </c>
      <c r="B35" s="61"/>
      <c r="C35" s="61"/>
      <c r="D35" s="61"/>
      <c r="E35" s="62">
        <f>SUM(E14,E25,E30,E34)</f>
        <v>6665</v>
      </c>
    </row>
    <row r="38" spans="1:5" x14ac:dyDescent="0.25">
      <c r="A38" s="239" t="s">
        <v>54</v>
      </c>
      <c r="B38" s="240"/>
    </row>
    <row r="39" spans="1:5" x14ac:dyDescent="0.25">
      <c r="A39" s="28" t="s">
        <v>145</v>
      </c>
      <c r="B39" s="44">
        <f>E14</f>
        <v>3098.25</v>
      </c>
    </row>
    <row r="40" spans="1:5" x14ac:dyDescent="0.25">
      <c r="A40" s="35" t="s">
        <v>148</v>
      </c>
      <c r="B40" s="44">
        <f>E25</f>
        <v>1244.75</v>
      </c>
    </row>
    <row r="41" spans="1:5" x14ac:dyDescent="0.25">
      <c r="A41" s="35" t="s">
        <v>150</v>
      </c>
      <c r="B41" s="44">
        <f>E30</f>
        <v>572</v>
      </c>
    </row>
    <row r="42" spans="1:5" x14ac:dyDescent="0.25">
      <c r="A42" s="35" t="s">
        <v>158</v>
      </c>
      <c r="B42" s="44">
        <f>E34</f>
        <v>1750</v>
      </c>
    </row>
    <row r="43" spans="1:5" x14ac:dyDescent="0.25">
      <c r="A43" s="17" t="s">
        <v>66</v>
      </c>
      <c r="B43" s="62">
        <f>SUM(B39:B42)</f>
        <v>6665</v>
      </c>
    </row>
    <row r="46" spans="1:5" x14ac:dyDescent="0.25">
      <c r="A46" s="216" t="s">
        <v>333</v>
      </c>
      <c r="B46" s="216"/>
      <c r="C46" s="216"/>
      <c r="D46" s="216"/>
    </row>
    <row r="47" spans="1:5" x14ac:dyDescent="0.25">
      <c r="A47" t="s">
        <v>55</v>
      </c>
    </row>
    <row r="48" spans="1:5" ht="15.75" x14ac:dyDescent="0.25">
      <c r="A48" s="217" t="s">
        <v>56</v>
      </c>
      <c r="B48" s="217"/>
      <c r="C48" s="217"/>
      <c r="D48" s="217"/>
    </row>
    <row r="49" spans="1:4" ht="15.75" x14ac:dyDescent="0.25">
      <c r="A49" s="217" t="s">
        <v>57</v>
      </c>
      <c r="B49" s="217"/>
      <c r="C49" s="217"/>
      <c r="D49" s="217"/>
    </row>
    <row r="50" spans="1:4" ht="15.75" x14ac:dyDescent="0.25">
      <c r="A50" s="217" t="s">
        <v>58</v>
      </c>
      <c r="B50" s="217"/>
      <c r="C50" s="217"/>
      <c r="D50" s="217"/>
    </row>
    <row r="51" spans="1:4" ht="15.75" x14ac:dyDescent="0.25">
      <c r="A51" s="217" t="s">
        <v>59</v>
      </c>
      <c r="B51" s="217"/>
    </row>
  </sheetData>
  <mergeCells count="22">
    <mergeCell ref="A50:B50"/>
    <mergeCell ref="C50:D50"/>
    <mergeCell ref="A51:B51"/>
    <mergeCell ref="A38:B38"/>
    <mergeCell ref="A46:B46"/>
    <mergeCell ref="C46:D46"/>
    <mergeCell ref="A48:B48"/>
    <mergeCell ref="C48:D48"/>
    <mergeCell ref="A49:B49"/>
    <mergeCell ref="C49:D49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79"/>
  <sheetViews>
    <sheetView topLeftCell="A58" workbookViewId="0">
      <selection activeCell="B71" sqref="B71"/>
    </sheetView>
  </sheetViews>
  <sheetFormatPr defaultRowHeight="15" x14ac:dyDescent="0.25"/>
  <cols>
    <col min="1" max="1" width="37.42578125" customWidth="1"/>
    <col min="2" max="2" width="13.5703125" customWidth="1"/>
    <col min="3" max="3" width="14.42578125" customWidth="1"/>
    <col min="4" max="4" width="13.85546875" customWidth="1"/>
    <col min="5" max="5" width="13.28515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7.7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163</v>
      </c>
      <c r="B3" s="220"/>
      <c r="C3" s="221" t="s">
        <v>296</v>
      </c>
      <c r="D3" s="222"/>
      <c r="E3" s="223"/>
    </row>
    <row r="4" spans="1:5" ht="15.75" x14ac:dyDescent="0.25">
      <c r="A4" s="224" t="s">
        <v>294</v>
      </c>
      <c r="B4" s="224"/>
      <c r="C4" s="247" t="s">
        <v>297</v>
      </c>
      <c r="D4" s="248"/>
      <c r="E4" s="249"/>
    </row>
    <row r="5" spans="1:5" ht="15.75" x14ac:dyDescent="0.25">
      <c r="A5" s="228" t="s">
        <v>359</v>
      </c>
      <c r="B5" s="229"/>
      <c r="C5" s="221" t="s">
        <v>288</v>
      </c>
      <c r="D5" s="222"/>
      <c r="E5" s="223"/>
    </row>
    <row r="6" spans="1:5" ht="15.75" x14ac:dyDescent="0.25">
      <c r="A6" s="107" t="s">
        <v>280</v>
      </c>
      <c r="B6" s="113" t="s">
        <v>467</v>
      </c>
      <c r="C6" s="221" t="s">
        <v>298</v>
      </c>
      <c r="D6" s="222"/>
      <c r="E6" s="223"/>
    </row>
    <row r="7" spans="1:5" x14ac:dyDescent="0.25">
      <c r="A7" s="244" t="s">
        <v>143</v>
      </c>
      <c r="B7" s="245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146</v>
      </c>
      <c r="B11" s="82" t="s">
        <v>15</v>
      </c>
      <c r="C11" s="83">
        <v>0.5</v>
      </c>
      <c r="D11" s="31">
        <v>236.5</v>
      </c>
      <c r="E11" s="31">
        <f>C11*D11</f>
        <v>118.25</v>
      </c>
    </row>
    <row r="12" spans="1:5" x14ac:dyDescent="0.25">
      <c r="A12" s="29" t="s">
        <v>76</v>
      </c>
      <c r="B12" s="82" t="s">
        <v>15</v>
      </c>
      <c r="C12" s="83">
        <v>0.3</v>
      </c>
      <c r="D12" s="31">
        <v>6500</v>
      </c>
      <c r="E12" s="31">
        <f t="shared" ref="E12:E13" si="0">C12*D12</f>
        <v>1950</v>
      </c>
    </row>
    <row r="13" spans="1:5" x14ac:dyDescent="0.25">
      <c r="A13" s="29" t="s">
        <v>79</v>
      </c>
      <c r="B13" s="82" t="s">
        <v>80</v>
      </c>
      <c r="C13" s="83">
        <v>60</v>
      </c>
      <c r="D13" s="31">
        <v>12.5</v>
      </c>
      <c r="E13" s="31">
        <f t="shared" si="0"/>
        <v>750</v>
      </c>
    </row>
    <row r="14" spans="1:5" x14ac:dyDescent="0.25">
      <c r="A14" s="8" t="s">
        <v>37</v>
      </c>
      <c r="B14" s="55"/>
      <c r="C14" s="56"/>
      <c r="D14" s="56"/>
      <c r="E14" s="9">
        <f>SUM(E11:E13)</f>
        <v>2818.25</v>
      </c>
    </row>
    <row r="15" spans="1:5" x14ac:dyDescent="0.25">
      <c r="A15" s="35" t="s">
        <v>148</v>
      </c>
      <c r="B15" s="35"/>
      <c r="C15" s="57"/>
      <c r="D15" s="35"/>
      <c r="E15" s="10"/>
    </row>
    <row r="16" spans="1:5" x14ac:dyDescent="0.25">
      <c r="A16" s="29" t="s">
        <v>30</v>
      </c>
      <c r="B16" s="84" t="s">
        <v>80</v>
      </c>
      <c r="C16" s="72">
        <v>1.8</v>
      </c>
      <c r="D16" s="85">
        <v>90</v>
      </c>
      <c r="E16" s="31">
        <f>C16*D16</f>
        <v>162</v>
      </c>
    </row>
    <row r="17" spans="1:5" x14ac:dyDescent="0.25">
      <c r="A17" s="29" t="s">
        <v>31</v>
      </c>
      <c r="B17" s="84" t="s">
        <v>93</v>
      </c>
      <c r="C17" s="83">
        <v>2</v>
      </c>
      <c r="D17" s="85">
        <v>35</v>
      </c>
      <c r="E17" s="31">
        <f t="shared" ref="E17:E45" si="1">C17*D17</f>
        <v>70</v>
      </c>
    </row>
    <row r="18" spans="1:5" x14ac:dyDescent="0.25">
      <c r="A18" s="29" t="s">
        <v>32</v>
      </c>
      <c r="B18" s="84" t="s">
        <v>80</v>
      </c>
      <c r="C18" s="83">
        <v>0.1</v>
      </c>
      <c r="D18" s="85">
        <v>427</v>
      </c>
      <c r="E18" s="31">
        <f t="shared" si="1"/>
        <v>42.7</v>
      </c>
    </row>
    <row r="19" spans="1:5" x14ac:dyDescent="0.25">
      <c r="A19" s="58" t="s">
        <v>22</v>
      </c>
      <c r="B19" s="84" t="s">
        <v>93</v>
      </c>
      <c r="C19" s="83">
        <v>1</v>
      </c>
      <c r="D19" s="85">
        <v>50</v>
      </c>
      <c r="E19" s="31">
        <f t="shared" si="1"/>
        <v>50</v>
      </c>
    </row>
    <row r="20" spans="1:5" x14ac:dyDescent="0.25">
      <c r="A20" s="29" t="s">
        <v>30</v>
      </c>
      <c r="B20" s="84" t="s">
        <v>80</v>
      </c>
      <c r="C20" s="83">
        <v>1.8</v>
      </c>
      <c r="D20" s="85">
        <v>90</v>
      </c>
      <c r="E20" s="31">
        <f t="shared" si="1"/>
        <v>162</v>
      </c>
    </row>
    <row r="21" spans="1:5" x14ac:dyDescent="0.25">
      <c r="A21" s="29" t="s">
        <v>149</v>
      </c>
      <c r="B21" s="84" t="s">
        <v>93</v>
      </c>
      <c r="C21" s="83">
        <v>0.5</v>
      </c>
      <c r="D21" s="85">
        <v>60.5</v>
      </c>
      <c r="E21" s="31">
        <f t="shared" si="1"/>
        <v>30.25</v>
      </c>
    </row>
    <row r="22" spans="1:5" x14ac:dyDescent="0.25">
      <c r="A22" s="29" t="s">
        <v>23</v>
      </c>
      <c r="B22" s="84" t="s">
        <v>93</v>
      </c>
      <c r="C22" s="83">
        <v>0.2</v>
      </c>
      <c r="D22" s="85">
        <v>187</v>
      </c>
      <c r="E22" s="31">
        <f t="shared" si="1"/>
        <v>37.4</v>
      </c>
    </row>
    <row r="23" spans="1:5" x14ac:dyDescent="0.25">
      <c r="A23" s="29" t="s">
        <v>33</v>
      </c>
      <c r="B23" s="84" t="s">
        <v>93</v>
      </c>
      <c r="C23" s="83">
        <v>1</v>
      </c>
      <c r="D23" s="85">
        <v>13.2</v>
      </c>
      <c r="E23" s="31">
        <f t="shared" si="1"/>
        <v>13.2</v>
      </c>
    </row>
    <row r="24" spans="1:5" x14ac:dyDescent="0.25">
      <c r="A24" s="29" t="s">
        <v>34</v>
      </c>
      <c r="B24" s="84" t="s">
        <v>93</v>
      </c>
      <c r="C24" s="83">
        <v>0.2</v>
      </c>
      <c r="D24" s="85">
        <v>123</v>
      </c>
      <c r="E24" s="31">
        <f t="shared" si="1"/>
        <v>24.6</v>
      </c>
    </row>
    <row r="25" spans="1:5" x14ac:dyDescent="0.25">
      <c r="A25" s="29" t="s">
        <v>164</v>
      </c>
      <c r="B25" s="84" t="s">
        <v>93</v>
      </c>
      <c r="C25" s="83">
        <v>0.1</v>
      </c>
      <c r="D25" s="85">
        <v>22</v>
      </c>
      <c r="E25" s="31">
        <f t="shared" si="1"/>
        <v>2.2000000000000002</v>
      </c>
    </row>
    <row r="26" spans="1:5" x14ac:dyDescent="0.25">
      <c r="A26" s="29" t="s">
        <v>70</v>
      </c>
      <c r="B26" s="84" t="s">
        <v>93</v>
      </c>
      <c r="C26" s="83">
        <v>0.3</v>
      </c>
      <c r="D26" s="85">
        <v>427</v>
      </c>
      <c r="E26" s="31">
        <f t="shared" si="1"/>
        <v>128.1</v>
      </c>
    </row>
    <row r="27" spans="1:5" x14ac:dyDescent="0.25">
      <c r="A27" s="29" t="s">
        <v>149</v>
      </c>
      <c r="B27" s="84" t="s">
        <v>93</v>
      </c>
      <c r="C27" s="83">
        <v>0.5</v>
      </c>
      <c r="D27" s="85">
        <v>60.5</v>
      </c>
      <c r="E27" s="31">
        <f t="shared" si="1"/>
        <v>30.25</v>
      </c>
    </row>
    <row r="28" spans="1:5" x14ac:dyDescent="0.25">
      <c r="A28" s="29" t="s">
        <v>17</v>
      </c>
      <c r="B28" s="84" t="s">
        <v>93</v>
      </c>
      <c r="C28" s="83">
        <v>0.3</v>
      </c>
      <c r="D28" s="85">
        <v>225</v>
      </c>
      <c r="E28" s="31">
        <f t="shared" si="1"/>
        <v>67.5</v>
      </c>
    </row>
    <row r="29" spans="1:5" x14ac:dyDescent="0.25">
      <c r="A29" s="29" t="s">
        <v>19</v>
      </c>
      <c r="B29" s="84" t="s">
        <v>93</v>
      </c>
      <c r="C29" s="83">
        <v>1</v>
      </c>
      <c r="D29" s="85">
        <v>215.6</v>
      </c>
      <c r="E29" s="31">
        <f t="shared" si="1"/>
        <v>215.6</v>
      </c>
    </row>
    <row r="30" spans="1:5" x14ac:dyDescent="0.25">
      <c r="A30" s="29" t="s">
        <v>149</v>
      </c>
      <c r="B30" s="84" t="s">
        <v>93</v>
      </c>
      <c r="C30" s="83">
        <v>0.5</v>
      </c>
      <c r="D30" s="85">
        <v>60.5</v>
      </c>
      <c r="E30" s="31">
        <f t="shared" si="1"/>
        <v>30.25</v>
      </c>
    </row>
    <row r="31" spans="1:5" x14ac:dyDescent="0.25">
      <c r="A31" s="29" t="s">
        <v>24</v>
      </c>
      <c r="B31" s="84" t="s">
        <v>93</v>
      </c>
      <c r="C31" s="83">
        <v>0.15</v>
      </c>
      <c r="D31" s="85">
        <v>158</v>
      </c>
      <c r="E31" s="31">
        <f t="shared" si="1"/>
        <v>23.7</v>
      </c>
    </row>
    <row r="32" spans="1:5" x14ac:dyDescent="0.25">
      <c r="A32" s="29" t="s">
        <v>33</v>
      </c>
      <c r="B32" s="84" t="s">
        <v>93</v>
      </c>
      <c r="C32" s="83">
        <v>1</v>
      </c>
      <c r="D32" s="85">
        <v>28</v>
      </c>
      <c r="E32" s="31">
        <f t="shared" si="1"/>
        <v>28</v>
      </c>
    </row>
    <row r="33" spans="1:5" x14ac:dyDescent="0.25">
      <c r="A33" s="29" t="s">
        <v>34</v>
      </c>
      <c r="B33" s="84" t="s">
        <v>93</v>
      </c>
      <c r="C33" s="83">
        <v>0.2</v>
      </c>
      <c r="D33" s="85">
        <v>123</v>
      </c>
      <c r="E33" s="31">
        <f t="shared" si="1"/>
        <v>24.6</v>
      </c>
    </row>
    <row r="34" spans="1:5" x14ac:dyDescent="0.25">
      <c r="A34" s="29" t="s">
        <v>164</v>
      </c>
      <c r="B34" s="84" t="s">
        <v>93</v>
      </c>
      <c r="C34" s="83">
        <v>0.1</v>
      </c>
      <c r="D34" s="85">
        <v>22</v>
      </c>
      <c r="E34" s="31">
        <f t="shared" si="1"/>
        <v>2.2000000000000002</v>
      </c>
    </row>
    <row r="35" spans="1:5" x14ac:dyDescent="0.25">
      <c r="A35" s="29" t="s">
        <v>20</v>
      </c>
      <c r="B35" s="84" t="s">
        <v>93</v>
      </c>
      <c r="C35" s="83">
        <v>0.3</v>
      </c>
      <c r="D35" s="85">
        <v>89</v>
      </c>
      <c r="E35" s="31">
        <f t="shared" si="1"/>
        <v>26.7</v>
      </c>
    </row>
    <row r="36" spans="1:5" x14ac:dyDescent="0.25">
      <c r="A36" s="29" t="s">
        <v>21</v>
      </c>
      <c r="B36" s="84" t="s">
        <v>80</v>
      </c>
      <c r="C36" s="83">
        <v>1.5</v>
      </c>
      <c r="D36" s="85">
        <v>32</v>
      </c>
      <c r="E36" s="31">
        <f t="shared" si="1"/>
        <v>48</v>
      </c>
    </row>
    <row r="37" spans="1:5" x14ac:dyDescent="0.25">
      <c r="A37" s="29" t="s">
        <v>149</v>
      </c>
      <c r="B37" s="84" t="s">
        <v>93</v>
      </c>
      <c r="C37" s="83">
        <v>0.25</v>
      </c>
      <c r="D37" s="85">
        <v>60.5</v>
      </c>
      <c r="E37" s="31">
        <f t="shared" si="1"/>
        <v>15.125</v>
      </c>
    </row>
    <row r="38" spans="1:5" x14ac:dyDescent="0.25">
      <c r="A38" s="29" t="s">
        <v>164</v>
      </c>
      <c r="B38" s="84" t="s">
        <v>93</v>
      </c>
      <c r="C38" s="83">
        <v>0.1</v>
      </c>
      <c r="D38" s="85">
        <v>22</v>
      </c>
      <c r="E38" s="31">
        <f t="shared" si="1"/>
        <v>2.2000000000000002</v>
      </c>
    </row>
    <row r="39" spans="1:5" x14ac:dyDescent="0.25">
      <c r="A39" s="29" t="s">
        <v>25</v>
      </c>
      <c r="B39" s="84" t="s">
        <v>93</v>
      </c>
      <c r="C39" s="83">
        <v>0.25</v>
      </c>
      <c r="D39" s="85">
        <v>206</v>
      </c>
      <c r="E39" s="31">
        <f t="shared" si="1"/>
        <v>51.5</v>
      </c>
    </row>
    <row r="40" spans="1:5" x14ac:dyDescent="0.25">
      <c r="A40" s="29" t="s">
        <v>69</v>
      </c>
      <c r="B40" s="84" t="s">
        <v>93</v>
      </c>
      <c r="C40" s="83">
        <v>0.6</v>
      </c>
      <c r="D40" s="85">
        <v>225</v>
      </c>
      <c r="E40" s="31">
        <f t="shared" si="1"/>
        <v>135</v>
      </c>
    </row>
    <row r="41" spans="1:5" x14ac:dyDescent="0.25">
      <c r="A41" s="29" t="s">
        <v>27</v>
      </c>
      <c r="B41" s="86" t="s">
        <v>80</v>
      </c>
      <c r="C41" s="83">
        <v>1</v>
      </c>
      <c r="D41" s="85">
        <v>160</v>
      </c>
      <c r="E41" s="31">
        <f t="shared" si="1"/>
        <v>160</v>
      </c>
    </row>
    <row r="42" spans="1:5" x14ac:dyDescent="0.25">
      <c r="A42" s="29" t="s">
        <v>149</v>
      </c>
      <c r="B42" s="86" t="s">
        <v>93</v>
      </c>
      <c r="C42" s="83">
        <v>0.25</v>
      </c>
      <c r="D42" s="85">
        <v>60.5</v>
      </c>
      <c r="E42" s="31">
        <f t="shared" si="1"/>
        <v>15.125</v>
      </c>
    </row>
    <row r="43" spans="1:5" x14ac:dyDescent="0.25">
      <c r="A43" s="29" t="s">
        <v>26</v>
      </c>
      <c r="B43" s="86" t="s">
        <v>93</v>
      </c>
      <c r="C43" s="83">
        <v>0.3</v>
      </c>
      <c r="D43" s="85">
        <v>198</v>
      </c>
      <c r="E43" s="31">
        <f t="shared" si="1"/>
        <v>59.4</v>
      </c>
    </row>
    <row r="44" spans="1:5" x14ac:dyDescent="0.25">
      <c r="A44" s="29" t="s">
        <v>92</v>
      </c>
      <c r="B44" s="86" t="s">
        <v>80</v>
      </c>
      <c r="C44" s="83">
        <v>2.5000000000000001E-3</v>
      </c>
      <c r="D44" s="85">
        <v>7800</v>
      </c>
      <c r="E44" s="31">
        <f t="shared" si="1"/>
        <v>19.5</v>
      </c>
    </row>
    <row r="45" spans="1:5" x14ac:dyDescent="0.25">
      <c r="A45" s="29" t="s">
        <v>94</v>
      </c>
      <c r="B45" s="86" t="s">
        <v>15</v>
      </c>
      <c r="C45" s="83">
        <v>0.2</v>
      </c>
      <c r="D45" s="85">
        <v>6900</v>
      </c>
      <c r="E45" s="31">
        <f t="shared" si="1"/>
        <v>1380</v>
      </c>
    </row>
    <row r="46" spans="1:5" x14ac:dyDescent="0.25">
      <c r="A46" s="8" t="s">
        <v>46</v>
      </c>
      <c r="B46" s="55"/>
      <c r="C46" s="56"/>
      <c r="D46" s="56"/>
      <c r="E46" s="74">
        <f>SUM(E16:E45)</f>
        <v>3057.1000000000004</v>
      </c>
    </row>
    <row r="47" spans="1:5" x14ac:dyDescent="0.25">
      <c r="A47" s="35" t="s">
        <v>150</v>
      </c>
      <c r="B47" s="35"/>
      <c r="C47" s="57"/>
      <c r="D47" s="35"/>
      <c r="E47" s="10"/>
    </row>
    <row r="48" spans="1:5" x14ac:dyDescent="0.25">
      <c r="A48" s="29" t="s">
        <v>165</v>
      </c>
      <c r="B48" s="72" t="s">
        <v>152</v>
      </c>
      <c r="C48" s="59">
        <v>1</v>
      </c>
      <c r="D48" s="66">
        <v>143</v>
      </c>
      <c r="E48" s="73">
        <f>C48*D48</f>
        <v>143</v>
      </c>
    </row>
    <row r="49" spans="1:5" x14ac:dyDescent="0.25">
      <c r="A49" s="58" t="s">
        <v>166</v>
      </c>
      <c r="B49" s="72" t="s">
        <v>152</v>
      </c>
      <c r="C49" s="59">
        <v>1</v>
      </c>
      <c r="D49" s="66">
        <v>143</v>
      </c>
      <c r="E49" s="73">
        <f t="shared" ref="E49:E53" si="2">C49*D49</f>
        <v>143</v>
      </c>
    </row>
    <row r="50" spans="1:5" x14ac:dyDescent="0.25">
      <c r="A50" s="58" t="s">
        <v>128</v>
      </c>
      <c r="B50" s="72" t="s">
        <v>152</v>
      </c>
      <c r="C50" s="59">
        <v>1</v>
      </c>
      <c r="D50" s="66">
        <v>143</v>
      </c>
      <c r="E50" s="73">
        <f t="shared" si="2"/>
        <v>143</v>
      </c>
    </row>
    <row r="51" spans="1:5" x14ac:dyDescent="0.25">
      <c r="A51" s="58" t="s">
        <v>167</v>
      </c>
      <c r="B51" s="72" t="s">
        <v>152</v>
      </c>
      <c r="C51" s="59">
        <v>1</v>
      </c>
      <c r="D51" s="73">
        <v>486</v>
      </c>
      <c r="E51" s="73">
        <f t="shared" si="2"/>
        <v>486</v>
      </c>
    </row>
    <row r="52" spans="1:5" x14ac:dyDescent="0.25">
      <c r="A52" s="58" t="s">
        <v>156</v>
      </c>
      <c r="B52" s="72" t="s">
        <v>152</v>
      </c>
      <c r="C52" s="59">
        <v>1</v>
      </c>
      <c r="D52" s="73">
        <v>331.68</v>
      </c>
      <c r="E52" s="73">
        <f t="shared" si="2"/>
        <v>331.68</v>
      </c>
    </row>
    <row r="53" spans="1:5" x14ac:dyDescent="0.25">
      <c r="A53" s="58" t="s">
        <v>157</v>
      </c>
      <c r="B53" s="72" t="s">
        <v>152</v>
      </c>
      <c r="C53" s="59">
        <v>1</v>
      </c>
      <c r="D53" s="73">
        <v>66</v>
      </c>
      <c r="E53" s="73">
        <f t="shared" si="2"/>
        <v>66</v>
      </c>
    </row>
    <row r="54" spans="1:5" x14ac:dyDescent="0.25">
      <c r="A54" s="8" t="s">
        <v>52</v>
      </c>
      <c r="B54" s="55"/>
      <c r="C54" s="56"/>
      <c r="D54" s="56"/>
      <c r="E54" s="9">
        <f>SUM(E48:E53)</f>
        <v>1312.68</v>
      </c>
    </row>
    <row r="55" spans="1:5" x14ac:dyDescent="0.25">
      <c r="A55" s="35" t="s">
        <v>158</v>
      </c>
      <c r="B55" s="75"/>
      <c r="C55" s="76"/>
      <c r="D55" s="57"/>
      <c r="E55" s="10"/>
    </row>
    <row r="56" spans="1:5" x14ac:dyDescent="0.25">
      <c r="A56" s="58" t="s">
        <v>168</v>
      </c>
      <c r="B56" s="72" t="s">
        <v>107</v>
      </c>
      <c r="C56" s="59">
        <v>1</v>
      </c>
      <c r="D56" s="60">
        <v>650</v>
      </c>
      <c r="E56" s="60">
        <f>C56*D56</f>
        <v>650</v>
      </c>
    </row>
    <row r="57" spans="1:5" x14ac:dyDescent="0.25">
      <c r="A57" s="58" t="s">
        <v>169</v>
      </c>
      <c r="B57" s="72" t="s">
        <v>107</v>
      </c>
      <c r="C57" s="59">
        <v>1</v>
      </c>
      <c r="D57" s="60">
        <v>48</v>
      </c>
      <c r="E57" s="60">
        <f t="shared" ref="E57:E61" si="3">C57*D57</f>
        <v>48</v>
      </c>
    </row>
    <row r="58" spans="1:5" x14ac:dyDescent="0.25">
      <c r="A58" s="58" t="s">
        <v>170</v>
      </c>
      <c r="B58" s="72" t="s">
        <v>107</v>
      </c>
      <c r="C58" s="59">
        <v>70</v>
      </c>
      <c r="D58" s="60">
        <v>1.65</v>
      </c>
      <c r="E58" s="60">
        <f t="shared" si="3"/>
        <v>115.5</v>
      </c>
    </row>
    <row r="59" spans="1:5" x14ac:dyDescent="0.25">
      <c r="A59" s="58" t="s">
        <v>161</v>
      </c>
      <c r="B59" s="72" t="s">
        <v>160</v>
      </c>
      <c r="C59" s="59">
        <v>70</v>
      </c>
      <c r="D59" s="60">
        <v>2.48</v>
      </c>
      <c r="E59" s="60">
        <f t="shared" si="3"/>
        <v>173.6</v>
      </c>
    </row>
    <row r="60" spans="1:5" x14ac:dyDescent="0.25">
      <c r="A60" s="58" t="s">
        <v>45</v>
      </c>
      <c r="B60" s="72" t="s">
        <v>162</v>
      </c>
      <c r="C60" s="59">
        <v>1</v>
      </c>
      <c r="D60" s="60">
        <v>240</v>
      </c>
      <c r="E60" s="60">
        <f t="shared" si="3"/>
        <v>240</v>
      </c>
    </row>
    <row r="61" spans="1:5" x14ac:dyDescent="0.25">
      <c r="A61" s="58" t="s">
        <v>159</v>
      </c>
      <c r="B61" s="72" t="s">
        <v>160</v>
      </c>
      <c r="C61" s="59">
        <v>70</v>
      </c>
      <c r="D61" s="60">
        <v>1.32</v>
      </c>
      <c r="E61" s="60">
        <f t="shared" si="3"/>
        <v>92.4</v>
      </c>
    </row>
    <row r="62" spans="1:5" x14ac:dyDescent="0.25">
      <c r="A62" s="77" t="s">
        <v>104</v>
      </c>
      <c r="B62" s="78"/>
      <c r="C62" s="79"/>
      <c r="D62" s="80"/>
      <c r="E62" s="81">
        <f>SUM(E56:E61)</f>
        <v>1319.5</v>
      </c>
    </row>
    <row r="63" spans="1:5" x14ac:dyDescent="0.25">
      <c r="A63" s="61" t="s">
        <v>66</v>
      </c>
      <c r="B63" s="61"/>
      <c r="C63" s="61"/>
      <c r="D63" s="61"/>
      <c r="E63" s="62">
        <f>SUM(E14,E46,E54,E62)</f>
        <v>8507.5300000000007</v>
      </c>
    </row>
    <row r="66" spans="1:4" x14ac:dyDescent="0.25">
      <c r="A66" s="239" t="s">
        <v>54</v>
      </c>
      <c r="B66" s="240"/>
    </row>
    <row r="67" spans="1:4" x14ac:dyDescent="0.25">
      <c r="A67" s="28" t="s">
        <v>145</v>
      </c>
      <c r="B67" s="44">
        <f>E14</f>
        <v>2818.25</v>
      </c>
    </row>
    <row r="68" spans="1:4" x14ac:dyDescent="0.25">
      <c r="A68" s="35" t="s">
        <v>148</v>
      </c>
      <c r="B68" s="44">
        <f>E46</f>
        <v>3057.1000000000004</v>
      </c>
    </row>
    <row r="69" spans="1:4" x14ac:dyDescent="0.25">
      <c r="A69" s="35" t="s">
        <v>150</v>
      </c>
      <c r="B69" s="44">
        <f>E54</f>
        <v>1312.68</v>
      </c>
    </row>
    <row r="70" spans="1:4" x14ac:dyDescent="0.25">
      <c r="A70" s="35" t="s">
        <v>158</v>
      </c>
      <c r="B70" s="44">
        <f>E62</f>
        <v>1319.5</v>
      </c>
    </row>
    <row r="71" spans="1:4" x14ac:dyDescent="0.25">
      <c r="A71" s="17" t="s">
        <v>66</v>
      </c>
      <c r="B71" s="62">
        <f>SUM(B67:B70)</f>
        <v>8507.5300000000007</v>
      </c>
    </row>
    <row r="74" spans="1:4" x14ac:dyDescent="0.25">
      <c r="A74" s="216" t="s">
        <v>333</v>
      </c>
      <c r="B74" s="216"/>
      <c r="C74" s="216"/>
      <c r="D74" s="216"/>
    </row>
    <row r="75" spans="1:4" x14ac:dyDescent="0.25">
      <c r="A75" t="s">
        <v>55</v>
      </c>
    </row>
    <row r="76" spans="1:4" ht="15.75" x14ac:dyDescent="0.25">
      <c r="A76" s="217" t="s">
        <v>56</v>
      </c>
      <c r="B76" s="217"/>
      <c r="C76" s="217"/>
      <c r="D76" s="217"/>
    </row>
    <row r="77" spans="1:4" ht="15.75" x14ac:dyDescent="0.25">
      <c r="A77" s="217" t="s">
        <v>57</v>
      </c>
      <c r="B77" s="217"/>
      <c r="C77" s="217"/>
      <c r="D77" s="217"/>
    </row>
    <row r="78" spans="1:4" ht="15.75" x14ac:dyDescent="0.25">
      <c r="A78" s="217" t="s">
        <v>58</v>
      </c>
      <c r="B78" s="217"/>
      <c r="C78" s="217"/>
      <c r="D78" s="217"/>
    </row>
    <row r="79" spans="1:4" ht="15.75" x14ac:dyDescent="0.25">
      <c r="A79" s="217" t="s">
        <v>59</v>
      </c>
      <c r="B79" s="217"/>
    </row>
  </sheetData>
  <mergeCells count="22">
    <mergeCell ref="A79:B79"/>
    <mergeCell ref="A78:B78"/>
    <mergeCell ref="C78:D78"/>
    <mergeCell ref="A66:B66"/>
    <mergeCell ref="A74:B74"/>
    <mergeCell ref="C74:D74"/>
    <mergeCell ref="A76:B76"/>
    <mergeCell ref="C76:D76"/>
    <mergeCell ref="A77:B77"/>
    <mergeCell ref="C77:D77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topLeftCell="A35" workbookViewId="0">
      <selection activeCell="E42" sqref="E42"/>
    </sheetView>
  </sheetViews>
  <sheetFormatPr defaultRowHeight="15" x14ac:dyDescent="0.25"/>
  <cols>
    <col min="1" max="1" width="34.7109375" customWidth="1"/>
    <col min="2" max="2" width="16.28515625" customWidth="1"/>
    <col min="3" max="3" width="14.5703125" bestFit="1" customWidth="1"/>
    <col min="4" max="4" width="13.42578125" bestFit="1" customWidth="1"/>
    <col min="5" max="5" width="13.140625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6.25" customHeight="1" x14ac:dyDescent="0.25">
      <c r="A2" s="234"/>
      <c r="B2" s="219"/>
      <c r="C2" s="219"/>
      <c r="D2" s="219"/>
      <c r="E2" s="219"/>
    </row>
    <row r="3" spans="1:5" x14ac:dyDescent="0.25">
      <c r="A3" s="250" t="s">
        <v>171</v>
      </c>
      <c r="B3" s="250"/>
      <c r="C3" s="251" t="s">
        <v>72</v>
      </c>
      <c r="D3" s="252"/>
      <c r="E3" s="253"/>
    </row>
    <row r="4" spans="1:5" x14ac:dyDescent="0.25">
      <c r="A4" s="229" t="s">
        <v>142</v>
      </c>
      <c r="B4" s="229"/>
      <c r="C4" s="251" t="s">
        <v>172</v>
      </c>
      <c r="D4" s="252"/>
      <c r="E4" s="253"/>
    </row>
    <row r="5" spans="1:5" x14ac:dyDescent="0.25">
      <c r="A5" s="228" t="s">
        <v>359</v>
      </c>
      <c r="B5" s="229"/>
      <c r="C5" s="110" t="s">
        <v>345</v>
      </c>
      <c r="D5" s="111"/>
      <c r="E5" s="112"/>
    </row>
    <row r="6" spans="1:5" x14ac:dyDescent="0.25">
      <c r="A6" s="107" t="s">
        <v>364</v>
      </c>
      <c r="B6" s="108" t="s">
        <v>363</v>
      </c>
      <c r="C6" s="110" t="s">
        <v>355</v>
      </c>
      <c r="D6" s="51"/>
      <c r="E6" s="52"/>
    </row>
    <row r="7" spans="1:5" x14ac:dyDescent="0.25">
      <c r="A7" s="230" t="s">
        <v>173</v>
      </c>
      <c r="B7" s="231"/>
      <c r="C7" s="231"/>
      <c r="D7" s="231"/>
      <c r="E7" s="232"/>
    </row>
    <row r="8" spans="1:5" x14ac:dyDescent="0.25">
      <c r="A8" s="235" t="s">
        <v>144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79</v>
      </c>
      <c r="B11" s="82" t="s">
        <v>116</v>
      </c>
      <c r="C11" s="83">
        <v>0.9</v>
      </c>
      <c r="D11" s="31">
        <v>9800</v>
      </c>
      <c r="E11" s="31">
        <v>8820</v>
      </c>
    </row>
    <row r="12" spans="1:5" x14ac:dyDescent="0.25">
      <c r="A12" s="29" t="s">
        <v>76</v>
      </c>
      <c r="B12" s="82" t="s">
        <v>15</v>
      </c>
      <c r="C12" s="83">
        <v>2</v>
      </c>
      <c r="D12" s="31">
        <v>5200</v>
      </c>
      <c r="E12" s="31">
        <v>10400</v>
      </c>
    </row>
    <row r="13" spans="1:5" x14ac:dyDescent="0.25">
      <c r="A13" s="29" t="s">
        <v>174</v>
      </c>
      <c r="B13" s="82" t="s">
        <v>15</v>
      </c>
      <c r="C13" s="83">
        <v>3</v>
      </c>
      <c r="D13" s="31">
        <v>215</v>
      </c>
      <c r="E13" s="31">
        <v>645</v>
      </c>
    </row>
    <row r="14" spans="1:5" x14ac:dyDescent="0.25">
      <c r="A14" s="29" t="s">
        <v>78</v>
      </c>
      <c r="B14" s="82" t="s">
        <v>15</v>
      </c>
      <c r="C14" s="83">
        <v>1</v>
      </c>
      <c r="D14" s="31">
        <v>3400</v>
      </c>
      <c r="E14" s="31">
        <v>3400</v>
      </c>
    </row>
    <row r="15" spans="1:5" x14ac:dyDescent="0.25">
      <c r="A15" s="8" t="s">
        <v>37</v>
      </c>
      <c r="B15" s="55"/>
      <c r="C15" s="56"/>
      <c r="D15" s="56"/>
      <c r="E15" s="9">
        <v>23265</v>
      </c>
    </row>
    <row r="16" spans="1:5" x14ac:dyDescent="0.25">
      <c r="A16" s="35" t="s">
        <v>81</v>
      </c>
      <c r="B16" s="35"/>
      <c r="C16" s="57"/>
      <c r="D16" s="35"/>
      <c r="E16" s="10"/>
    </row>
    <row r="17" spans="1:5" x14ac:dyDescent="0.25">
      <c r="A17" s="29" t="s">
        <v>165</v>
      </c>
      <c r="B17" s="84" t="s">
        <v>152</v>
      </c>
      <c r="C17" s="83">
        <v>2</v>
      </c>
      <c r="D17" s="66">
        <v>143</v>
      </c>
      <c r="E17" s="31">
        <v>286</v>
      </c>
    </row>
    <row r="18" spans="1:5" x14ac:dyDescent="0.25">
      <c r="A18" s="29" t="s">
        <v>175</v>
      </c>
      <c r="B18" s="84" t="s">
        <v>152</v>
      </c>
      <c r="C18" s="83">
        <v>2</v>
      </c>
      <c r="D18" s="66">
        <v>143</v>
      </c>
      <c r="E18" s="31">
        <v>286</v>
      </c>
    </row>
    <row r="19" spans="1:5" x14ac:dyDescent="0.25">
      <c r="A19" s="58" t="s">
        <v>176</v>
      </c>
      <c r="B19" s="84" t="s">
        <v>152</v>
      </c>
      <c r="C19" s="83">
        <v>3</v>
      </c>
      <c r="D19" s="66">
        <v>143</v>
      </c>
      <c r="E19" s="31">
        <v>429</v>
      </c>
    </row>
    <row r="20" spans="1:5" x14ac:dyDescent="0.25">
      <c r="A20" s="29" t="s">
        <v>166</v>
      </c>
      <c r="B20" s="84" t="s">
        <v>152</v>
      </c>
      <c r="C20" s="83">
        <v>2</v>
      </c>
      <c r="D20" s="66">
        <v>143</v>
      </c>
      <c r="E20" s="31">
        <v>286</v>
      </c>
    </row>
    <row r="21" spans="1:5" x14ac:dyDescent="0.25">
      <c r="A21" s="29" t="s">
        <v>177</v>
      </c>
      <c r="B21" s="84" t="s">
        <v>152</v>
      </c>
      <c r="C21" s="83">
        <v>3</v>
      </c>
      <c r="D21" s="66">
        <v>143</v>
      </c>
      <c r="E21" s="31">
        <v>429</v>
      </c>
    </row>
    <row r="22" spans="1:5" x14ac:dyDescent="0.25">
      <c r="A22" s="29" t="s">
        <v>178</v>
      </c>
      <c r="B22" s="84" t="s">
        <v>152</v>
      </c>
      <c r="C22" s="83">
        <v>3</v>
      </c>
      <c r="D22" s="66">
        <v>143</v>
      </c>
      <c r="E22" s="31">
        <v>429</v>
      </c>
    </row>
    <row r="23" spans="1:5" x14ac:dyDescent="0.25">
      <c r="A23" s="8" t="s">
        <v>46</v>
      </c>
      <c r="B23" s="55"/>
      <c r="C23" s="56"/>
      <c r="D23" s="56"/>
      <c r="E23" s="74">
        <v>2145</v>
      </c>
    </row>
    <row r="24" spans="1:5" x14ac:dyDescent="0.25">
      <c r="A24" s="35" t="s">
        <v>91</v>
      </c>
      <c r="B24" s="35"/>
      <c r="C24" s="57"/>
      <c r="D24" s="35"/>
      <c r="E24" s="10"/>
    </row>
    <row r="25" spans="1:5" x14ac:dyDescent="0.25">
      <c r="A25" s="29" t="s">
        <v>92</v>
      </c>
      <c r="B25" s="72" t="s">
        <v>15</v>
      </c>
      <c r="C25" s="87">
        <v>0.4</v>
      </c>
      <c r="D25" s="73">
        <v>3300</v>
      </c>
      <c r="E25" s="73">
        <v>1320</v>
      </c>
    </row>
    <row r="26" spans="1:5" x14ac:dyDescent="0.25">
      <c r="A26" s="58" t="s">
        <v>94</v>
      </c>
      <c r="B26" s="72" t="s">
        <v>15</v>
      </c>
      <c r="C26" s="87">
        <v>0.4</v>
      </c>
      <c r="D26" s="73">
        <v>5890</v>
      </c>
      <c r="E26" s="73">
        <v>2356</v>
      </c>
    </row>
    <row r="27" spans="1:5" x14ac:dyDescent="0.25">
      <c r="A27" s="58" t="s">
        <v>30</v>
      </c>
      <c r="B27" s="72" t="s">
        <v>93</v>
      </c>
      <c r="C27" s="87">
        <v>0.5</v>
      </c>
      <c r="D27" s="73">
        <v>45</v>
      </c>
      <c r="E27" s="73">
        <v>22.5</v>
      </c>
    </row>
    <row r="28" spans="1:5" x14ac:dyDescent="0.25">
      <c r="A28" s="58" t="s">
        <v>31</v>
      </c>
      <c r="B28" s="72" t="s">
        <v>93</v>
      </c>
      <c r="C28" s="87">
        <v>0.2</v>
      </c>
      <c r="D28" s="73">
        <v>434.15</v>
      </c>
      <c r="E28" s="73">
        <v>86.83</v>
      </c>
    </row>
    <row r="29" spans="1:5" x14ac:dyDescent="0.25">
      <c r="A29" s="58" t="s">
        <v>17</v>
      </c>
      <c r="B29" s="72" t="s">
        <v>80</v>
      </c>
      <c r="C29" s="87">
        <v>62.5</v>
      </c>
      <c r="D29" s="73">
        <v>21</v>
      </c>
      <c r="E29" s="73">
        <v>1312.5</v>
      </c>
    </row>
    <row r="30" spans="1:5" x14ac:dyDescent="0.25">
      <c r="A30" s="58" t="s">
        <v>19</v>
      </c>
      <c r="B30" s="72" t="s">
        <v>80</v>
      </c>
      <c r="C30" s="87">
        <v>4</v>
      </c>
      <c r="D30" s="73">
        <v>75.8</v>
      </c>
      <c r="E30" s="73">
        <v>303.2</v>
      </c>
    </row>
    <row r="31" spans="1:5" x14ac:dyDescent="0.25">
      <c r="A31" s="58" t="s">
        <v>20</v>
      </c>
      <c r="B31" s="72" t="s">
        <v>80</v>
      </c>
      <c r="C31" s="87">
        <v>1.6</v>
      </c>
      <c r="D31" s="73">
        <v>68</v>
      </c>
      <c r="E31" s="73">
        <v>108.80000000000001</v>
      </c>
    </row>
    <row r="32" spans="1:5" x14ac:dyDescent="0.25">
      <c r="A32" s="58" t="s">
        <v>21</v>
      </c>
      <c r="B32" s="72" t="s">
        <v>80</v>
      </c>
      <c r="C32" s="87">
        <v>2</v>
      </c>
      <c r="D32" s="73">
        <v>81</v>
      </c>
      <c r="E32" s="73">
        <v>162</v>
      </c>
    </row>
    <row r="33" spans="1:5" x14ac:dyDescent="0.25">
      <c r="A33" s="58" t="s">
        <v>69</v>
      </c>
      <c r="B33" s="72" t="s">
        <v>80</v>
      </c>
      <c r="C33" s="87">
        <v>10</v>
      </c>
      <c r="D33" s="73">
        <v>107</v>
      </c>
      <c r="E33" s="73">
        <v>1070</v>
      </c>
    </row>
    <row r="34" spans="1:5" x14ac:dyDescent="0.25">
      <c r="A34" s="58" t="s">
        <v>23</v>
      </c>
      <c r="B34" s="72" t="s">
        <v>93</v>
      </c>
      <c r="C34" s="87">
        <v>0.5</v>
      </c>
      <c r="D34" s="73">
        <v>106</v>
      </c>
      <c r="E34" s="73">
        <v>53</v>
      </c>
    </row>
    <row r="35" spans="1:5" x14ac:dyDescent="0.25">
      <c r="A35" s="58" t="s">
        <v>24</v>
      </c>
      <c r="B35" s="72" t="s">
        <v>80</v>
      </c>
      <c r="C35" s="87">
        <v>3</v>
      </c>
      <c r="D35" s="73">
        <v>31.5</v>
      </c>
      <c r="E35" s="73">
        <v>94.5</v>
      </c>
    </row>
    <row r="36" spans="1:5" x14ac:dyDescent="0.25">
      <c r="A36" s="8" t="s">
        <v>52</v>
      </c>
      <c r="B36" s="55"/>
      <c r="C36" s="56"/>
      <c r="D36" s="56"/>
      <c r="E36" s="9">
        <v>5671.83</v>
      </c>
    </row>
    <row r="37" spans="1:5" x14ac:dyDescent="0.25">
      <c r="A37" s="35" t="s">
        <v>96</v>
      </c>
      <c r="B37" s="75"/>
      <c r="C37" s="76"/>
      <c r="D37" s="57"/>
      <c r="E37" s="10"/>
    </row>
    <row r="38" spans="1:5" x14ac:dyDescent="0.25">
      <c r="A38" s="58" t="s">
        <v>128</v>
      </c>
      <c r="B38" s="72" t="s">
        <v>152</v>
      </c>
      <c r="C38" s="87">
        <v>3</v>
      </c>
      <c r="D38" s="66">
        <v>143</v>
      </c>
      <c r="E38" s="60">
        <v>429</v>
      </c>
    </row>
    <row r="39" spans="1:5" x14ac:dyDescent="0.25">
      <c r="A39" s="58" t="s">
        <v>179</v>
      </c>
      <c r="B39" s="72" t="s">
        <v>152</v>
      </c>
      <c r="C39" s="87">
        <v>2</v>
      </c>
      <c r="D39" s="66">
        <v>143</v>
      </c>
      <c r="E39" s="60">
        <v>286</v>
      </c>
    </row>
    <row r="40" spans="1:5" x14ac:dyDescent="0.25">
      <c r="A40" s="58" t="s">
        <v>41</v>
      </c>
      <c r="B40" s="72" t="s">
        <v>152</v>
      </c>
      <c r="C40" s="87">
        <v>3</v>
      </c>
      <c r="D40" s="66">
        <v>143</v>
      </c>
      <c r="E40" s="60">
        <v>429</v>
      </c>
    </row>
    <row r="41" spans="1:5" x14ac:dyDescent="0.25">
      <c r="A41" s="58" t="s">
        <v>180</v>
      </c>
      <c r="B41" s="72" t="s">
        <v>127</v>
      </c>
      <c r="C41" s="87">
        <v>1</v>
      </c>
      <c r="D41" s="66">
        <v>143</v>
      </c>
      <c r="E41" s="60">
        <v>143</v>
      </c>
    </row>
    <row r="42" spans="1:5" x14ac:dyDescent="0.25">
      <c r="A42" s="77" t="s">
        <v>104</v>
      </c>
      <c r="B42" s="78"/>
      <c r="C42" s="79"/>
      <c r="D42" s="80"/>
      <c r="E42" s="81">
        <v>1287</v>
      </c>
    </row>
    <row r="43" spans="1:5" x14ac:dyDescent="0.25">
      <c r="A43" s="28" t="s">
        <v>105</v>
      </c>
      <c r="B43" s="28"/>
      <c r="C43" s="28"/>
      <c r="D43" s="28"/>
      <c r="E43" s="44"/>
    </row>
    <row r="44" spans="1:5" x14ac:dyDescent="0.25">
      <c r="A44" s="29" t="s">
        <v>181</v>
      </c>
      <c r="B44" s="29" t="s">
        <v>49</v>
      </c>
      <c r="C44" s="72">
        <v>2800</v>
      </c>
      <c r="D44" s="31">
        <v>2.5</v>
      </c>
      <c r="E44" s="31">
        <v>7000</v>
      </c>
    </row>
    <row r="45" spans="1:5" x14ac:dyDescent="0.25">
      <c r="A45" s="29" t="s">
        <v>134</v>
      </c>
      <c r="B45" s="29" t="s">
        <v>182</v>
      </c>
      <c r="C45" s="72">
        <v>2800</v>
      </c>
      <c r="D45" s="31">
        <v>2.5</v>
      </c>
      <c r="E45" s="31">
        <v>7000</v>
      </c>
    </row>
    <row r="46" spans="1:5" x14ac:dyDescent="0.25">
      <c r="A46" s="29" t="s">
        <v>110</v>
      </c>
      <c r="B46" s="29" t="s">
        <v>49</v>
      </c>
      <c r="C46" s="72">
        <v>1</v>
      </c>
      <c r="D46" s="31">
        <v>2500</v>
      </c>
      <c r="E46" s="31">
        <v>2500</v>
      </c>
    </row>
    <row r="47" spans="1:5" x14ac:dyDescent="0.25">
      <c r="A47" s="29" t="s">
        <v>183</v>
      </c>
      <c r="B47" s="29" t="s">
        <v>49</v>
      </c>
      <c r="C47" s="72">
        <v>70</v>
      </c>
      <c r="D47" s="31">
        <v>110</v>
      </c>
      <c r="E47" s="31">
        <v>7700</v>
      </c>
    </row>
    <row r="48" spans="1:5" x14ac:dyDescent="0.25">
      <c r="A48" s="29" t="s">
        <v>136</v>
      </c>
      <c r="B48" s="29" t="s">
        <v>49</v>
      </c>
      <c r="C48" s="72">
        <v>70</v>
      </c>
      <c r="D48" s="31">
        <v>110</v>
      </c>
      <c r="E48" s="31">
        <v>7700</v>
      </c>
    </row>
    <row r="49" spans="1:5" x14ac:dyDescent="0.25">
      <c r="A49" s="29" t="s">
        <v>137</v>
      </c>
      <c r="B49" s="29" t="s">
        <v>152</v>
      </c>
      <c r="C49" s="72">
        <v>1</v>
      </c>
      <c r="D49" s="31">
        <v>1000</v>
      </c>
      <c r="E49" s="31">
        <v>1000</v>
      </c>
    </row>
    <row r="50" spans="1:5" x14ac:dyDescent="0.25">
      <c r="A50" s="8" t="s">
        <v>112</v>
      </c>
      <c r="B50" s="8"/>
      <c r="C50" s="8"/>
      <c r="D50" s="8"/>
      <c r="E50" s="9">
        <v>32900</v>
      </c>
    </row>
    <row r="51" spans="1:5" x14ac:dyDescent="0.25">
      <c r="A51" s="61" t="s">
        <v>53</v>
      </c>
      <c r="B51" s="61"/>
      <c r="C51" s="61"/>
      <c r="D51" s="61"/>
      <c r="E51" s="62">
        <v>65268.83</v>
      </c>
    </row>
    <row r="54" spans="1:5" x14ac:dyDescent="0.25">
      <c r="A54" s="239" t="s">
        <v>54</v>
      </c>
      <c r="B54" s="240"/>
    </row>
    <row r="55" spans="1:5" x14ac:dyDescent="0.25">
      <c r="A55" s="28" t="s">
        <v>145</v>
      </c>
      <c r="B55" s="44">
        <v>23265</v>
      </c>
    </row>
    <row r="56" spans="1:5" x14ac:dyDescent="0.25">
      <c r="A56" s="35" t="s">
        <v>81</v>
      </c>
      <c r="B56" s="44">
        <v>2145</v>
      </c>
    </row>
    <row r="57" spans="1:5" x14ac:dyDescent="0.25">
      <c r="A57" s="35" t="s">
        <v>91</v>
      </c>
      <c r="B57" s="44">
        <v>5671.83</v>
      </c>
    </row>
    <row r="58" spans="1:5" x14ac:dyDescent="0.25">
      <c r="A58" s="35" t="s">
        <v>96</v>
      </c>
      <c r="B58" s="44">
        <v>1287</v>
      </c>
    </row>
    <row r="59" spans="1:5" x14ac:dyDescent="0.25">
      <c r="A59" s="35" t="s">
        <v>105</v>
      </c>
      <c r="B59" s="44">
        <v>32900</v>
      </c>
    </row>
    <row r="60" spans="1:5" x14ac:dyDescent="0.25">
      <c r="A60" s="17" t="s">
        <v>53</v>
      </c>
      <c r="B60" s="62">
        <v>65268.83</v>
      </c>
    </row>
    <row r="63" spans="1:5" x14ac:dyDescent="0.25">
      <c r="A63" s="216" t="s">
        <v>333</v>
      </c>
      <c r="B63" s="216"/>
      <c r="C63" s="216"/>
      <c r="D63" s="216"/>
    </row>
    <row r="64" spans="1:5" x14ac:dyDescent="0.25">
      <c r="A64" t="s">
        <v>55</v>
      </c>
    </row>
    <row r="65" spans="1:4" ht="15.75" x14ac:dyDescent="0.25">
      <c r="A65" s="217" t="s">
        <v>56</v>
      </c>
      <c r="B65" s="217"/>
      <c r="C65" s="217"/>
      <c r="D65" s="217"/>
    </row>
    <row r="66" spans="1:4" ht="15.75" x14ac:dyDescent="0.25">
      <c r="A66" s="217" t="s">
        <v>57</v>
      </c>
      <c r="B66" s="217"/>
      <c r="C66" s="217"/>
      <c r="D66" s="217"/>
    </row>
    <row r="67" spans="1:4" ht="15.75" x14ac:dyDescent="0.25">
      <c r="A67" s="217" t="s">
        <v>58</v>
      </c>
      <c r="B67" s="217"/>
      <c r="C67" s="217"/>
      <c r="D67" s="217"/>
    </row>
    <row r="68" spans="1:4" ht="15.75" x14ac:dyDescent="0.25">
      <c r="A68" s="217" t="s">
        <v>59</v>
      </c>
      <c r="B68" s="217"/>
    </row>
  </sheetData>
  <mergeCells count="20"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8"/>
  <sheetViews>
    <sheetView topLeftCell="A37" workbookViewId="0">
      <selection activeCell="E41" sqref="E41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32.2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184</v>
      </c>
      <c r="B3" s="220"/>
      <c r="C3" s="221" t="s">
        <v>299</v>
      </c>
      <c r="D3" s="222"/>
      <c r="E3" s="223"/>
    </row>
    <row r="4" spans="1:5" ht="15.75" x14ac:dyDescent="0.25">
      <c r="A4" s="224" t="s">
        <v>294</v>
      </c>
      <c r="B4" s="224"/>
      <c r="C4" s="221" t="s">
        <v>300</v>
      </c>
      <c r="D4" s="222"/>
      <c r="E4" s="223"/>
    </row>
    <row r="5" spans="1:5" ht="15.75" x14ac:dyDescent="0.25">
      <c r="A5" s="228" t="s">
        <v>359</v>
      </c>
      <c r="B5" s="229"/>
      <c r="C5" s="221" t="s">
        <v>301</v>
      </c>
      <c r="D5" s="222"/>
      <c r="E5" s="223"/>
    </row>
    <row r="6" spans="1:5" ht="15.75" x14ac:dyDescent="0.25">
      <c r="A6" s="103" t="s">
        <v>280</v>
      </c>
      <c r="B6" s="113" t="s">
        <v>353</v>
      </c>
      <c r="C6" s="221" t="s">
        <v>298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79</v>
      </c>
      <c r="B11" s="82" t="s">
        <v>80</v>
      </c>
      <c r="C11" s="83">
        <v>65</v>
      </c>
      <c r="D11" s="31">
        <v>14</v>
      </c>
      <c r="E11" s="31">
        <v>910</v>
      </c>
    </row>
    <row r="12" spans="1:5" x14ac:dyDescent="0.25">
      <c r="A12" s="29" t="s">
        <v>76</v>
      </c>
      <c r="B12" s="82" t="s">
        <v>15</v>
      </c>
      <c r="C12" s="83">
        <v>0.35</v>
      </c>
      <c r="D12" s="31">
        <v>6048</v>
      </c>
      <c r="E12" s="31">
        <v>2116.7999999999997</v>
      </c>
    </row>
    <row r="13" spans="1:5" x14ac:dyDescent="0.25">
      <c r="A13" s="29" t="s">
        <v>174</v>
      </c>
      <c r="B13" s="82" t="s">
        <v>15</v>
      </c>
      <c r="C13" s="83">
        <v>1</v>
      </c>
      <c r="D13" s="31">
        <v>236.5</v>
      </c>
      <c r="E13" s="31">
        <v>236.5</v>
      </c>
    </row>
    <row r="14" spans="1:5" x14ac:dyDescent="0.25">
      <c r="A14" s="8" t="s">
        <v>37</v>
      </c>
      <c r="B14" s="55"/>
      <c r="C14" s="56"/>
      <c r="D14" s="56"/>
      <c r="E14" s="9">
        <v>3263.2999999999997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29" t="s">
        <v>185</v>
      </c>
      <c r="B16" s="84" t="s">
        <v>83</v>
      </c>
      <c r="C16" s="72">
        <v>2</v>
      </c>
      <c r="D16" s="66">
        <v>143</v>
      </c>
      <c r="E16" s="31">
        <v>286</v>
      </c>
    </row>
    <row r="17" spans="1:5" x14ac:dyDescent="0.25">
      <c r="A17" s="29" t="s">
        <v>82</v>
      </c>
      <c r="B17" s="84" t="s">
        <v>83</v>
      </c>
      <c r="C17" s="83">
        <v>2</v>
      </c>
      <c r="D17" s="66">
        <v>143</v>
      </c>
      <c r="E17" s="31">
        <v>286</v>
      </c>
    </row>
    <row r="18" spans="1:5" x14ac:dyDescent="0.25">
      <c r="A18" s="8" t="s">
        <v>46</v>
      </c>
      <c r="B18" s="55"/>
      <c r="C18" s="56"/>
      <c r="D18" s="56"/>
      <c r="E18" s="74">
        <v>572</v>
      </c>
    </row>
    <row r="19" spans="1:5" x14ac:dyDescent="0.25">
      <c r="A19" s="35" t="s">
        <v>91</v>
      </c>
      <c r="B19" s="35"/>
      <c r="C19" s="57"/>
      <c r="D19" s="35"/>
      <c r="E19" s="10"/>
    </row>
    <row r="20" spans="1:5" x14ac:dyDescent="0.25">
      <c r="A20" s="29" t="s">
        <v>92</v>
      </c>
      <c r="B20" s="72" t="s">
        <v>15</v>
      </c>
      <c r="C20" s="87">
        <v>0.34</v>
      </c>
      <c r="D20" s="73">
        <v>4887</v>
      </c>
      <c r="E20" s="73">
        <v>1661.5800000000002</v>
      </c>
    </row>
    <row r="21" spans="1:5" x14ac:dyDescent="0.25">
      <c r="A21" s="58" t="s">
        <v>33</v>
      </c>
      <c r="B21" s="72" t="s">
        <v>93</v>
      </c>
      <c r="C21" s="87">
        <v>2</v>
      </c>
      <c r="D21" s="73">
        <v>19.8</v>
      </c>
      <c r="E21" s="73">
        <v>39.6</v>
      </c>
    </row>
    <row r="22" spans="1:5" x14ac:dyDescent="0.25">
      <c r="A22" s="58" t="s">
        <v>34</v>
      </c>
      <c r="B22" s="72" t="s">
        <v>93</v>
      </c>
      <c r="C22" s="87">
        <v>2</v>
      </c>
      <c r="D22" s="73">
        <v>13.2</v>
      </c>
      <c r="E22" s="73">
        <v>26.4</v>
      </c>
    </row>
    <row r="23" spans="1:5" x14ac:dyDescent="0.25">
      <c r="A23" s="58" t="s">
        <v>35</v>
      </c>
      <c r="B23" s="72" t="s">
        <v>93</v>
      </c>
      <c r="C23" s="87">
        <v>1</v>
      </c>
      <c r="D23" s="73">
        <v>23</v>
      </c>
      <c r="E23" s="73">
        <v>23</v>
      </c>
    </row>
    <row r="24" spans="1:5" x14ac:dyDescent="0.25">
      <c r="A24" s="58" t="s">
        <v>22</v>
      </c>
      <c r="B24" s="72" t="s">
        <v>93</v>
      </c>
      <c r="C24" s="87">
        <v>0.5</v>
      </c>
      <c r="D24" s="73">
        <v>54</v>
      </c>
      <c r="E24" s="73">
        <v>27</v>
      </c>
    </row>
    <row r="25" spans="1:5" x14ac:dyDescent="0.25">
      <c r="A25" s="58" t="s">
        <v>17</v>
      </c>
      <c r="B25" s="72" t="s">
        <v>93</v>
      </c>
      <c r="C25" s="87">
        <v>2</v>
      </c>
      <c r="D25" s="73">
        <v>68</v>
      </c>
      <c r="E25" s="73">
        <v>136</v>
      </c>
    </row>
    <row r="26" spans="1:5" x14ac:dyDescent="0.25">
      <c r="A26" s="58" t="s">
        <v>30</v>
      </c>
      <c r="B26" s="72" t="s">
        <v>93</v>
      </c>
      <c r="C26" s="87">
        <v>2</v>
      </c>
      <c r="D26" s="73">
        <v>90</v>
      </c>
      <c r="E26" s="73">
        <v>180</v>
      </c>
    </row>
    <row r="27" spans="1:5" x14ac:dyDescent="0.25">
      <c r="A27" s="58" t="s">
        <v>19</v>
      </c>
      <c r="B27" s="72" t="s">
        <v>80</v>
      </c>
      <c r="C27" s="87">
        <v>2</v>
      </c>
      <c r="D27" s="73">
        <v>32</v>
      </c>
      <c r="E27" s="73">
        <v>64</v>
      </c>
    </row>
    <row r="28" spans="1:5" x14ac:dyDescent="0.25">
      <c r="A28" s="58" t="s">
        <v>31</v>
      </c>
      <c r="B28" s="72" t="s">
        <v>80</v>
      </c>
      <c r="C28" s="87">
        <v>0.7</v>
      </c>
      <c r="D28" s="73">
        <v>427</v>
      </c>
      <c r="E28" s="73">
        <v>298.89999999999998</v>
      </c>
    </row>
    <row r="29" spans="1:5" x14ac:dyDescent="0.25">
      <c r="A29" s="58" t="s">
        <v>32</v>
      </c>
      <c r="B29" s="72" t="s">
        <v>93</v>
      </c>
      <c r="C29" s="87">
        <v>1.2</v>
      </c>
      <c r="D29" s="73">
        <v>115</v>
      </c>
      <c r="E29" s="73">
        <v>138</v>
      </c>
    </row>
    <row r="30" spans="1:5" x14ac:dyDescent="0.25">
      <c r="A30" s="58" t="s">
        <v>23</v>
      </c>
      <c r="B30" s="72" t="s">
        <v>93</v>
      </c>
      <c r="C30" s="87">
        <v>0.8</v>
      </c>
      <c r="D30" s="73">
        <v>89</v>
      </c>
      <c r="E30" s="73">
        <v>71.2</v>
      </c>
    </row>
    <row r="31" spans="1:5" x14ac:dyDescent="0.25">
      <c r="A31" s="8" t="s">
        <v>52</v>
      </c>
      <c r="B31" s="55"/>
      <c r="C31" s="56"/>
      <c r="D31" s="56"/>
      <c r="E31" s="9">
        <v>2665.68</v>
      </c>
    </row>
    <row r="32" spans="1:5" x14ac:dyDescent="0.25">
      <c r="A32" s="35" t="s">
        <v>96</v>
      </c>
      <c r="B32" s="75"/>
      <c r="C32" s="76"/>
      <c r="D32" s="57"/>
      <c r="E32" s="10"/>
    </row>
    <row r="33" spans="1:5" x14ac:dyDescent="0.25">
      <c r="A33" s="58" t="s">
        <v>128</v>
      </c>
      <c r="B33" s="72" t="s">
        <v>152</v>
      </c>
      <c r="C33" s="87">
        <v>1.5</v>
      </c>
      <c r="D33" s="66">
        <v>143</v>
      </c>
      <c r="E33" s="60">
        <v>214.5</v>
      </c>
    </row>
    <row r="34" spans="1:5" x14ac:dyDescent="0.25">
      <c r="A34" s="58" t="s">
        <v>179</v>
      </c>
      <c r="B34" s="72" t="s">
        <v>152</v>
      </c>
      <c r="C34" s="87">
        <v>1.5</v>
      </c>
      <c r="D34" s="66">
        <v>143</v>
      </c>
      <c r="E34" s="60">
        <v>214.5</v>
      </c>
    </row>
    <row r="35" spans="1:5" x14ac:dyDescent="0.25">
      <c r="A35" s="58" t="s">
        <v>41</v>
      </c>
      <c r="B35" s="72" t="s">
        <v>152</v>
      </c>
      <c r="C35" s="87">
        <v>3</v>
      </c>
      <c r="D35" s="66">
        <v>143</v>
      </c>
      <c r="E35" s="60">
        <v>429</v>
      </c>
    </row>
    <row r="36" spans="1:5" x14ac:dyDescent="0.25">
      <c r="A36" s="77" t="s">
        <v>104</v>
      </c>
      <c r="B36" s="78"/>
      <c r="C36" s="79"/>
      <c r="D36" s="80"/>
      <c r="E36" s="81">
        <v>858</v>
      </c>
    </row>
    <row r="37" spans="1:5" x14ac:dyDescent="0.25">
      <c r="A37" s="28" t="s">
        <v>105</v>
      </c>
      <c r="B37" s="28"/>
      <c r="C37" s="28"/>
      <c r="D37" s="28"/>
      <c r="E37" s="44"/>
    </row>
    <row r="38" spans="1:5" x14ac:dyDescent="0.25">
      <c r="A38" s="29" t="s">
        <v>186</v>
      </c>
      <c r="B38" s="29" t="s">
        <v>49</v>
      </c>
      <c r="C38" s="72">
        <v>1</v>
      </c>
      <c r="D38" s="31">
        <v>2000</v>
      </c>
      <c r="E38" s="31">
        <v>1500</v>
      </c>
    </row>
    <row r="39" spans="1:5" x14ac:dyDescent="0.25">
      <c r="A39" s="29" t="s">
        <v>187</v>
      </c>
      <c r="B39" s="29" t="s">
        <v>188</v>
      </c>
      <c r="C39" s="72">
        <v>1</v>
      </c>
      <c r="D39" s="31">
        <v>850</v>
      </c>
      <c r="E39" s="31">
        <v>850</v>
      </c>
    </row>
    <row r="40" spans="1:5" x14ac:dyDescent="0.25">
      <c r="A40" s="8" t="s">
        <v>112</v>
      </c>
      <c r="B40" s="8"/>
      <c r="C40" s="8"/>
      <c r="D40" s="8"/>
      <c r="E40" s="9">
        <v>2350</v>
      </c>
    </row>
    <row r="41" spans="1:5" x14ac:dyDescent="0.25">
      <c r="A41" s="61" t="s">
        <v>53</v>
      </c>
      <c r="B41" s="61"/>
      <c r="C41" s="61"/>
      <c r="D41" s="61"/>
      <c r="E41" s="62">
        <v>9708.98</v>
      </c>
    </row>
    <row r="44" spans="1:5" x14ac:dyDescent="0.25">
      <c r="A44" s="239" t="s">
        <v>54</v>
      </c>
      <c r="B44" s="240"/>
    </row>
    <row r="45" spans="1:5" x14ac:dyDescent="0.25">
      <c r="A45" s="28" t="s">
        <v>145</v>
      </c>
      <c r="B45" s="44">
        <v>3263.2999999999997</v>
      </c>
    </row>
    <row r="46" spans="1:5" x14ac:dyDescent="0.25">
      <c r="A46" s="35" t="s">
        <v>81</v>
      </c>
      <c r="B46" s="44">
        <v>572</v>
      </c>
    </row>
    <row r="47" spans="1:5" x14ac:dyDescent="0.25">
      <c r="A47" s="35" t="s">
        <v>91</v>
      </c>
      <c r="B47" s="44">
        <v>2665.68</v>
      </c>
    </row>
    <row r="48" spans="1:5" x14ac:dyDescent="0.25">
      <c r="A48" s="35" t="s">
        <v>96</v>
      </c>
      <c r="B48" s="44">
        <v>858</v>
      </c>
    </row>
    <row r="49" spans="1:4" x14ac:dyDescent="0.25">
      <c r="A49" s="35" t="s">
        <v>105</v>
      </c>
      <c r="B49" s="44">
        <v>2350</v>
      </c>
    </row>
    <row r="50" spans="1:4" x14ac:dyDescent="0.25">
      <c r="A50" s="17" t="s">
        <v>53</v>
      </c>
      <c r="B50" s="62">
        <v>9708.98</v>
      </c>
    </row>
    <row r="53" spans="1:4" x14ac:dyDescent="0.25">
      <c r="A53" s="216" t="s">
        <v>333</v>
      </c>
      <c r="B53" s="216"/>
      <c r="C53" s="216"/>
      <c r="D53" s="216"/>
    </row>
    <row r="54" spans="1:4" x14ac:dyDescent="0.25">
      <c r="A54" t="s">
        <v>55</v>
      </c>
    </row>
    <row r="55" spans="1:4" ht="15.75" x14ac:dyDescent="0.25">
      <c r="A55" s="217" t="s">
        <v>56</v>
      </c>
      <c r="B55" s="217"/>
      <c r="C55" s="217"/>
      <c r="D55" s="217"/>
    </row>
    <row r="56" spans="1:4" ht="15.75" x14ac:dyDescent="0.25">
      <c r="A56" s="217" t="s">
        <v>57</v>
      </c>
      <c r="B56" s="217"/>
      <c r="C56" s="217"/>
      <c r="D56" s="217"/>
    </row>
    <row r="57" spans="1:4" ht="15.75" x14ac:dyDescent="0.25">
      <c r="A57" s="217" t="s">
        <v>58</v>
      </c>
      <c r="B57" s="217"/>
      <c r="C57" s="217"/>
      <c r="D57" s="217"/>
    </row>
    <row r="58" spans="1:4" ht="15.75" x14ac:dyDescent="0.25">
      <c r="A58" s="217" t="s">
        <v>59</v>
      </c>
      <c r="B58" s="217"/>
    </row>
  </sheetData>
  <mergeCells count="22">
    <mergeCell ref="A58:B58"/>
    <mergeCell ref="A55:B55"/>
    <mergeCell ref="C55:D55"/>
    <mergeCell ref="A56:B56"/>
    <mergeCell ref="C56:D56"/>
    <mergeCell ref="A57:B57"/>
    <mergeCell ref="C57:D57"/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0"/>
  <sheetViews>
    <sheetView workbookViewId="0">
      <selection activeCell="D42" sqref="D42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3.2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189</v>
      </c>
      <c r="B3" s="220"/>
      <c r="C3" s="221" t="s">
        <v>284</v>
      </c>
      <c r="D3" s="222"/>
      <c r="E3" s="223"/>
    </row>
    <row r="4" spans="1:5" ht="15.75" x14ac:dyDescent="0.25">
      <c r="A4" s="224" t="s">
        <v>67</v>
      </c>
      <c r="B4" s="224"/>
      <c r="C4" s="221" t="s">
        <v>190</v>
      </c>
      <c r="D4" s="222"/>
      <c r="E4" s="223"/>
    </row>
    <row r="5" spans="1:5" ht="15.75" x14ac:dyDescent="0.25">
      <c r="A5" s="228" t="s">
        <v>359</v>
      </c>
      <c r="B5" s="229"/>
      <c r="C5" s="221" t="s">
        <v>357</v>
      </c>
      <c r="D5" s="222"/>
      <c r="E5" s="223"/>
    </row>
    <row r="6" spans="1:5" ht="15.75" x14ac:dyDescent="0.25">
      <c r="A6" s="103" t="s">
        <v>280</v>
      </c>
      <c r="B6" s="113" t="s">
        <v>354</v>
      </c>
      <c r="C6" s="221" t="s">
        <v>358</v>
      </c>
      <c r="D6" s="222"/>
      <c r="E6" s="223"/>
    </row>
    <row r="7" spans="1:5" x14ac:dyDescent="0.25">
      <c r="A7" s="230" t="s">
        <v>143</v>
      </c>
      <c r="B7" s="231"/>
      <c r="C7" s="231"/>
      <c r="D7" s="231"/>
      <c r="E7" s="232"/>
    </row>
    <row r="8" spans="1:5" x14ac:dyDescent="0.25">
      <c r="A8" s="246" t="s">
        <v>291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76</v>
      </c>
      <c r="B11" s="82" t="s">
        <v>80</v>
      </c>
      <c r="C11" s="83">
        <v>0.35</v>
      </c>
      <c r="D11" s="31">
        <v>5200</v>
      </c>
      <c r="E11" s="31">
        <f>C11*D11</f>
        <v>1819.9999999999998</v>
      </c>
    </row>
    <row r="12" spans="1:5" x14ac:dyDescent="0.25">
      <c r="A12" s="29" t="s">
        <v>79</v>
      </c>
      <c r="B12" s="82" t="s">
        <v>80</v>
      </c>
      <c r="C12" s="83">
        <v>180</v>
      </c>
      <c r="D12" s="31">
        <v>2.5</v>
      </c>
      <c r="E12" s="31">
        <f>C12*D12</f>
        <v>450</v>
      </c>
    </row>
    <row r="13" spans="1:5" x14ac:dyDescent="0.25">
      <c r="A13" s="8" t="s">
        <v>37</v>
      </c>
      <c r="B13" s="55"/>
      <c r="C13" s="56"/>
      <c r="D13" s="56"/>
      <c r="E13" s="9">
        <f>SUM(E1:E12)</f>
        <v>2270</v>
      </c>
    </row>
    <row r="14" spans="1:5" x14ac:dyDescent="0.25">
      <c r="A14" s="35" t="s">
        <v>148</v>
      </c>
      <c r="B14" s="35"/>
      <c r="C14" s="57"/>
      <c r="D14" s="35"/>
      <c r="E14" s="10"/>
    </row>
    <row r="15" spans="1:5" x14ac:dyDescent="0.25">
      <c r="A15" s="29" t="s">
        <v>30</v>
      </c>
      <c r="B15" s="84" t="s">
        <v>93</v>
      </c>
      <c r="C15" s="72">
        <v>1</v>
      </c>
      <c r="D15" s="90">
        <v>90</v>
      </c>
      <c r="E15" s="60">
        <f>C15*D15</f>
        <v>90</v>
      </c>
    </row>
    <row r="16" spans="1:5" x14ac:dyDescent="0.25">
      <c r="A16" s="29" t="s">
        <v>31</v>
      </c>
      <c r="B16" s="84" t="s">
        <v>93</v>
      </c>
      <c r="C16" s="83">
        <v>0.7</v>
      </c>
      <c r="D16" s="90">
        <v>50</v>
      </c>
      <c r="E16" s="60">
        <f t="shared" ref="E16:E21" si="0">C16*D16</f>
        <v>35</v>
      </c>
    </row>
    <row r="17" spans="1:5" x14ac:dyDescent="0.25">
      <c r="A17" s="29" t="s">
        <v>17</v>
      </c>
      <c r="B17" s="84" t="s">
        <v>93</v>
      </c>
      <c r="C17" s="83">
        <v>0.75</v>
      </c>
      <c r="D17" s="90">
        <v>99</v>
      </c>
      <c r="E17" s="60">
        <f t="shared" si="0"/>
        <v>74.25</v>
      </c>
    </row>
    <row r="18" spans="1:5" x14ac:dyDescent="0.25">
      <c r="A18" s="29" t="s">
        <v>22</v>
      </c>
      <c r="B18" s="84" t="s">
        <v>93</v>
      </c>
      <c r="C18" s="83">
        <v>0.1</v>
      </c>
      <c r="D18" s="90">
        <v>158</v>
      </c>
      <c r="E18" s="60">
        <f t="shared" si="0"/>
        <v>15.8</v>
      </c>
    </row>
    <row r="19" spans="1:5" x14ac:dyDescent="0.25">
      <c r="A19" s="29" t="s">
        <v>19</v>
      </c>
      <c r="B19" s="84" t="s">
        <v>80</v>
      </c>
      <c r="C19" s="83">
        <v>1</v>
      </c>
      <c r="D19" s="90">
        <v>62</v>
      </c>
      <c r="E19" s="60">
        <f t="shared" si="0"/>
        <v>62</v>
      </c>
    </row>
    <row r="20" spans="1:5" x14ac:dyDescent="0.25">
      <c r="A20" s="29" t="s">
        <v>23</v>
      </c>
      <c r="B20" s="84" t="s">
        <v>93</v>
      </c>
      <c r="C20" s="83">
        <v>0.1</v>
      </c>
      <c r="D20" s="90">
        <v>158</v>
      </c>
      <c r="E20" s="60">
        <f t="shared" si="0"/>
        <v>15.8</v>
      </c>
    </row>
    <row r="21" spans="1:5" x14ac:dyDescent="0.25">
      <c r="A21" s="29" t="s">
        <v>191</v>
      </c>
      <c r="B21" s="82" t="s">
        <v>15</v>
      </c>
      <c r="C21" s="83">
        <v>0.2</v>
      </c>
      <c r="D21" s="90">
        <v>4500</v>
      </c>
      <c r="E21" s="60">
        <f t="shared" si="0"/>
        <v>900</v>
      </c>
    </row>
    <row r="22" spans="1:5" x14ac:dyDescent="0.25">
      <c r="A22" s="8" t="s">
        <v>46</v>
      </c>
      <c r="B22" s="55"/>
      <c r="C22" s="56"/>
      <c r="D22" s="56"/>
      <c r="E22" s="74">
        <f>SUM(E15:E21)</f>
        <v>1192.8499999999999</v>
      </c>
    </row>
    <row r="23" spans="1:5" x14ac:dyDescent="0.25">
      <c r="A23" s="35" t="s">
        <v>150</v>
      </c>
      <c r="B23" s="35"/>
      <c r="C23" s="57"/>
      <c r="D23" s="35"/>
      <c r="E23" s="10"/>
    </row>
    <row r="24" spans="1:5" x14ac:dyDescent="0.25">
      <c r="A24" s="29" t="s">
        <v>153</v>
      </c>
      <c r="B24" s="72" t="s">
        <v>152</v>
      </c>
      <c r="C24" s="59">
        <v>1</v>
      </c>
      <c r="D24" s="66">
        <v>143</v>
      </c>
      <c r="E24" s="73">
        <f>C24*D24</f>
        <v>143</v>
      </c>
    </row>
    <row r="25" spans="1:5" x14ac:dyDescent="0.25">
      <c r="A25" s="58" t="s">
        <v>154</v>
      </c>
      <c r="B25" s="72" t="s">
        <v>152</v>
      </c>
      <c r="C25" s="59">
        <v>1</v>
      </c>
      <c r="D25" s="66">
        <v>143</v>
      </c>
      <c r="E25" s="73">
        <f t="shared" ref="E25:E27" si="1">C25*D25</f>
        <v>143</v>
      </c>
    </row>
    <row r="26" spans="1:5" x14ac:dyDescent="0.25">
      <c r="A26" s="58" t="s">
        <v>155</v>
      </c>
      <c r="B26" s="72" t="s">
        <v>152</v>
      </c>
      <c r="C26" s="59">
        <v>1</v>
      </c>
      <c r="D26" s="66">
        <v>143</v>
      </c>
      <c r="E26" s="73">
        <f t="shared" si="1"/>
        <v>143</v>
      </c>
    </row>
    <row r="27" spans="1:5" x14ac:dyDescent="0.25">
      <c r="A27" s="58" t="s">
        <v>156</v>
      </c>
      <c r="B27" s="72" t="s">
        <v>152</v>
      </c>
      <c r="C27" s="59">
        <v>1</v>
      </c>
      <c r="D27" s="66">
        <v>143</v>
      </c>
      <c r="E27" s="73">
        <f t="shared" si="1"/>
        <v>143</v>
      </c>
    </row>
    <row r="28" spans="1:5" x14ac:dyDescent="0.25">
      <c r="A28" s="8" t="s">
        <v>52</v>
      </c>
      <c r="B28" s="55"/>
      <c r="C28" s="56"/>
      <c r="D28" s="56"/>
      <c r="E28" s="9">
        <f>SUM(E24:E27)</f>
        <v>572</v>
      </c>
    </row>
    <row r="29" spans="1:5" x14ac:dyDescent="0.25">
      <c r="A29" s="35" t="s">
        <v>158</v>
      </c>
      <c r="B29" s="75"/>
      <c r="C29" s="76"/>
      <c r="D29" s="57"/>
      <c r="E29" s="10"/>
    </row>
    <row r="30" spans="1:5" x14ac:dyDescent="0.25">
      <c r="A30" s="58" t="s">
        <v>110</v>
      </c>
      <c r="B30" s="72" t="s">
        <v>51</v>
      </c>
      <c r="C30" s="59">
        <v>1</v>
      </c>
      <c r="D30" s="60">
        <v>200</v>
      </c>
      <c r="E30" s="60">
        <f>C30*D30</f>
        <v>200</v>
      </c>
    </row>
    <row r="31" spans="1:5" x14ac:dyDescent="0.25">
      <c r="A31" s="58" t="s">
        <v>161</v>
      </c>
      <c r="B31" s="72" t="s">
        <v>51</v>
      </c>
      <c r="C31" s="59">
        <v>65</v>
      </c>
      <c r="D31" s="60">
        <v>1.44</v>
      </c>
      <c r="E31" s="60">
        <f t="shared" ref="E31:E32" si="2">C31*D31</f>
        <v>93.6</v>
      </c>
    </row>
    <row r="32" spans="1:5" x14ac:dyDescent="0.25">
      <c r="A32" s="58" t="s">
        <v>45</v>
      </c>
      <c r="B32" s="72" t="s">
        <v>51</v>
      </c>
      <c r="C32" s="59">
        <v>1</v>
      </c>
      <c r="D32" s="60">
        <v>250</v>
      </c>
      <c r="E32" s="60">
        <f t="shared" si="2"/>
        <v>250</v>
      </c>
    </row>
    <row r="33" spans="1:5" x14ac:dyDescent="0.25">
      <c r="A33" s="77" t="s">
        <v>104</v>
      </c>
      <c r="B33" s="78"/>
      <c r="C33" s="79"/>
      <c r="D33" s="80"/>
      <c r="E33" s="81">
        <f>SUM(E30:E32)</f>
        <v>543.6</v>
      </c>
    </row>
    <row r="34" spans="1:5" x14ac:dyDescent="0.25">
      <c r="A34" s="61" t="s">
        <v>53</v>
      </c>
      <c r="B34" s="61"/>
      <c r="C34" s="61"/>
      <c r="D34" s="61"/>
      <c r="E34" s="81">
        <v>4578.45</v>
      </c>
    </row>
    <row r="37" spans="1:5" x14ac:dyDescent="0.25">
      <c r="A37" s="239" t="s">
        <v>54</v>
      </c>
      <c r="B37" s="240"/>
    </row>
    <row r="38" spans="1:5" x14ac:dyDescent="0.25">
      <c r="A38" s="28" t="s">
        <v>145</v>
      </c>
      <c r="B38" s="44">
        <f>E13</f>
        <v>2270</v>
      </c>
    </row>
    <row r="39" spans="1:5" x14ac:dyDescent="0.25">
      <c r="A39" s="35" t="s">
        <v>148</v>
      </c>
      <c r="B39" s="44">
        <f>E22</f>
        <v>1192.8499999999999</v>
      </c>
    </row>
    <row r="40" spans="1:5" x14ac:dyDescent="0.25">
      <c r="A40" s="35" t="s">
        <v>150</v>
      </c>
      <c r="B40" s="44">
        <f>E28</f>
        <v>572</v>
      </c>
    </row>
    <row r="41" spans="1:5" x14ac:dyDescent="0.25">
      <c r="A41" s="35" t="s">
        <v>158</v>
      </c>
      <c r="B41" s="44">
        <f>E33</f>
        <v>543.6</v>
      </c>
    </row>
    <row r="42" spans="1:5" x14ac:dyDescent="0.25">
      <c r="A42" s="17" t="s">
        <v>66</v>
      </c>
      <c r="B42" s="62">
        <f>SUM(B38:B41)</f>
        <v>4578.45</v>
      </c>
    </row>
    <row r="45" spans="1:5" x14ac:dyDescent="0.25">
      <c r="A45" s="216" t="s">
        <v>333</v>
      </c>
      <c r="B45" s="216"/>
      <c r="C45" s="216"/>
      <c r="D45" s="216"/>
    </row>
    <row r="46" spans="1:5" x14ac:dyDescent="0.25">
      <c r="A46" t="s">
        <v>55</v>
      </c>
    </row>
    <row r="47" spans="1:5" ht="15.75" x14ac:dyDescent="0.25">
      <c r="A47" s="217" t="s">
        <v>56</v>
      </c>
      <c r="B47" s="217"/>
      <c r="C47" s="217"/>
      <c r="D47" s="217"/>
    </row>
    <row r="48" spans="1:5" ht="15.75" x14ac:dyDescent="0.25">
      <c r="A48" s="217" t="s">
        <v>57</v>
      </c>
      <c r="B48" s="217"/>
      <c r="C48" s="217"/>
      <c r="D48" s="217"/>
    </row>
    <row r="49" spans="1:4" ht="15.75" x14ac:dyDescent="0.25">
      <c r="A49" s="217" t="s">
        <v>58</v>
      </c>
      <c r="B49" s="217"/>
      <c r="C49" s="217"/>
      <c r="D49" s="217"/>
    </row>
    <row r="50" spans="1:4" ht="15.75" x14ac:dyDescent="0.25">
      <c r="A50" s="217" t="s">
        <v>59</v>
      </c>
      <c r="B50" s="217"/>
    </row>
  </sheetData>
  <mergeCells count="22">
    <mergeCell ref="A50:B50"/>
    <mergeCell ref="A49:B49"/>
    <mergeCell ref="C49:D49"/>
    <mergeCell ref="A37:B37"/>
    <mergeCell ref="A45:B45"/>
    <mergeCell ref="C45:D45"/>
    <mergeCell ref="A47:B47"/>
    <mergeCell ref="C47:D47"/>
    <mergeCell ref="A48:B48"/>
    <mergeCell ref="C48:D48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1"/>
  <sheetViews>
    <sheetView workbookViewId="0">
      <selection activeCell="B53" sqref="B53"/>
    </sheetView>
  </sheetViews>
  <sheetFormatPr defaultRowHeight="15" x14ac:dyDescent="0.25"/>
  <cols>
    <col min="1" max="1" width="35.140625" bestFit="1" customWidth="1"/>
    <col min="2" max="2" width="13.28515625" bestFit="1" customWidth="1"/>
    <col min="3" max="3" width="16.710937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4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192</v>
      </c>
      <c r="B3" s="220"/>
      <c r="C3" s="221" t="s">
        <v>302</v>
      </c>
      <c r="D3" s="222"/>
      <c r="E3" s="223"/>
    </row>
    <row r="4" spans="1:5" ht="15.75" x14ac:dyDescent="0.25">
      <c r="A4" s="224" t="s">
        <v>294</v>
      </c>
      <c r="B4" s="224"/>
      <c r="C4" s="221" t="s">
        <v>303</v>
      </c>
      <c r="D4" s="222"/>
      <c r="E4" s="223"/>
    </row>
    <row r="5" spans="1:5" ht="15.75" x14ac:dyDescent="0.25">
      <c r="A5" s="228" t="s">
        <v>359</v>
      </c>
      <c r="B5" s="229"/>
      <c r="C5" s="221" t="s">
        <v>304</v>
      </c>
      <c r="D5" s="222"/>
      <c r="E5" s="223"/>
    </row>
    <row r="6" spans="1:5" ht="15.75" x14ac:dyDescent="0.25">
      <c r="A6" s="103" t="s">
        <v>280</v>
      </c>
      <c r="B6" s="113" t="s">
        <v>352</v>
      </c>
      <c r="C6" s="221" t="s">
        <v>305</v>
      </c>
      <c r="D6" s="222"/>
      <c r="E6" s="223"/>
    </row>
    <row r="7" spans="1:5" x14ac:dyDescent="0.25">
      <c r="A7" s="230" t="s">
        <v>115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79</v>
      </c>
      <c r="B11" s="29" t="s">
        <v>116</v>
      </c>
      <c r="C11" s="29">
        <v>0.55000000000000004</v>
      </c>
      <c r="D11" s="31">
        <v>7900</v>
      </c>
      <c r="E11" s="31">
        <v>4345</v>
      </c>
    </row>
    <row r="12" spans="1:5" x14ac:dyDescent="0.25">
      <c r="A12" s="29" t="s">
        <v>193</v>
      </c>
      <c r="B12" s="29" t="s">
        <v>15</v>
      </c>
      <c r="C12" s="29">
        <v>2</v>
      </c>
      <c r="D12" s="31">
        <v>236.5</v>
      </c>
      <c r="E12" s="31">
        <v>473</v>
      </c>
    </row>
    <row r="13" spans="1:5" x14ac:dyDescent="0.25">
      <c r="A13" s="29" t="s">
        <v>194</v>
      </c>
      <c r="B13" s="29" t="s">
        <v>15</v>
      </c>
      <c r="C13" s="29">
        <v>1.8</v>
      </c>
      <c r="D13" s="31">
        <v>3600</v>
      </c>
      <c r="E13" s="31">
        <v>6480</v>
      </c>
    </row>
    <row r="14" spans="1:5" x14ac:dyDescent="0.25">
      <c r="A14" s="29" t="s">
        <v>195</v>
      </c>
      <c r="B14" s="29" t="s">
        <v>15</v>
      </c>
      <c r="C14" s="29">
        <v>1.5</v>
      </c>
      <c r="D14" s="31">
        <v>5040</v>
      </c>
      <c r="E14" s="31">
        <v>7560</v>
      </c>
    </row>
    <row r="15" spans="1:5" x14ac:dyDescent="0.25">
      <c r="A15" s="29" t="s">
        <v>191</v>
      </c>
      <c r="B15" s="29" t="s">
        <v>15</v>
      </c>
      <c r="C15" s="29">
        <v>0.5</v>
      </c>
      <c r="D15" s="31">
        <v>4887</v>
      </c>
      <c r="E15" s="31">
        <v>2443.5</v>
      </c>
    </row>
    <row r="16" spans="1:5" x14ac:dyDescent="0.25">
      <c r="A16" s="29" t="s">
        <v>30</v>
      </c>
      <c r="B16" s="29" t="s">
        <v>196</v>
      </c>
      <c r="C16" s="29">
        <v>0.5</v>
      </c>
      <c r="D16" s="31">
        <v>115</v>
      </c>
      <c r="E16" s="31">
        <v>57.5</v>
      </c>
    </row>
    <row r="17" spans="1:5" x14ac:dyDescent="0.25">
      <c r="A17" s="29" t="s">
        <v>31</v>
      </c>
      <c r="B17" s="29" t="s">
        <v>196</v>
      </c>
      <c r="C17" s="29">
        <v>0.08</v>
      </c>
      <c r="D17" s="31">
        <v>427</v>
      </c>
      <c r="E17" s="31">
        <v>34.160000000000004</v>
      </c>
    </row>
    <row r="18" spans="1:5" x14ac:dyDescent="0.25">
      <c r="A18" s="29" t="s">
        <v>197</v>
      </c>
      <c r="B18" s="29" t="s">
        <v>196</v>
      </c>
      <c r="C18" s="29">
        <v>0.25</v>
      </c>
      <c r="D18" s="31">
        <v>110</v>
      </c>
      <c r="E18" s="31">
        <v>27.5</v>
      </c>
    </row>
    <row r="19" spans="1:5" x14ac:dyDescent="0.25">
      <c r="A19" s="29" t="s">
        <v>23</v>
      </c>
      <c r="B19" s="29" t="s">
        <v>196</v>
      </c>
      <c r="C19" s="29">
        <v>0.4</v>
      </c>
      <c r="D19" s="31">
        <v>89</v>
      </c>
      <c r="E19" s="31">
        <v>35.6</v>
      </c>
    </row>
    <row r="20" spans="1:5" x14ac:dyDescent="0.25">
      <c r="A20" s="29" t="s">
        <v>17</v>
      </c>
      <c r="B20" s="29" t="s">
        <v>196</v>
      </c>
      <c r="C20" s="37">
        <v>4</v>
      </c>
      <c r="D20" s="31">
        <v>117.7</v>
      </c>
      <c r="E20" s="31">
        <v>470.8</v>
      </c>
    </row>
    <row r="21" spans="1:5" x14ac:dyDescent="0.25">
      <c r="A21" s="29" t="s">
        <v>125</v>
      </c>
      <c r="B21" s="29" t="s">
        <v>196</v>
      </c>
      <c r="C21" s="37">
        <v>0.8</v>
      </c>
      <c r="D21" s="31">
        <v>89</v>
      </c>
      <c r="E21" s="31">
        <v>71.2</v>
      </c>
    </row>
    <row r="22" spans="1:5" x14ac:dyDescent="0.25">
      <c r="A22" s="29" t="s">
        <v>20</v>
      </c>
      <c r="B22" s="29" t="s">
        <v>196</v>
      </c>
      <c r="C22" s="37">
        <v>1.2</v>
      </c>
      <c r="D22" s="31">
        <v>95</v>
      </c>
      <c r="E22" s="31">
        <v>114</v>
      </c>
    </row>
    <row r="23" spans="1:5" x14ac:dyDescent="0.25">
      <c r="A23" s="29" t="s">
        <v>21</v>
      </c>
      <c r="B23" s="29" t="s">
        <v>196</v>
      </c>
      <c r="C23" s="37">
        <v>1.2</v>
      </c>
      <c r="D23" s="31">
        <v>73.7</v>
      </c>
      <c r="E23" s="31">
        <v>88.44</v>
      </c>
    </row>
    <row r="24" spans="1:5" x14ac:dyDescent="0.25">
      <c r="A24" s="8" t="s">
        <v>37</v>
      </c>
      <c r="B24" s="55"/>
      <c r="C24" s="56"/>
      <c r="D24" s="56"/>
      <c r="E24" s="9">
        <v>22200.699999999997</v>
      </c>
    </row>
    <row r="25" spans="1:5" x14ac:dyDescent="0.25">
      <c r="A25" s="35" t="s">
        <v>81</v>
      </c>
      <c r="B25" s="35"/>
      <c r="C25" s="57"/>
      <c r="D25" s="35"/>
      <c r="E25" s="10"/>
    </row>
    <row r="26" spans="1:5" x14ac:dyDescent="0.25">
      <c r="A26" s="58" t="s">
        <v>198</v>
      </c>
      <c r="B26" s="29" t="s">
        <v>117</v>
      </c>
      <c r="C26" s="59">
        <v>1.5</v>
      </c>
      <c r="D26" s="66">
        <v>143</v>
      </c>
      <c r="E26" s="91">
        <v>214.5</v>
      </c>
    </row>
    <row r="27" spans="1:5" x14ac:dyDescent="0.25">
      <c r="A27" s="58" t="s">
        <v>82</v>
      </c>
      <c r="B27" s="29" t="s">
        <v>117</v>
      </c>
      <c r="C27" s="59">
        <v>4</v>
      </c>
      <c r="D27" s="66">
        <v>143</v>
      </c>
      <c r="E27" s="91">
        <v>572</v>
      </c>
    </row>
    <row r="28" spans="1:5" x14ac:dyDescent="0.25">
      <c r="A28" s="58" t="s">
        <v>199</v>
      </c>
      <c r="B28" s="29" t="s">
        <v>117</v>
      </c>
      <c r="C28" s="59">
        <v>4</v>
      </c>
      <c r="D28" s="66">
        <v>143</v>
      </c>
      <c r="E28" s="91">
        <v>572</v>
      </c>
    </row>
    <row r="29" spans="1:5" x14ac:dyDescent="0.25">
      <c r="A29" s="58" t="s">
        <v>200</v>
      </c>
      <c r="B29" s="29" t="s">
        <v>117</v>
      </c>
      <c r="C29" s="59">
        <v>2</v>
      </c>
      <c r="D29" s="66">
        <v>143</v>
      </c>
      <c r="E29" s="91">
        <v>286</v>
      </c>
    </row>
    <row r="30" spans="1:5" x14ac:dyDescent="0.25">
      <c r="A30" s="29" t="s">
        <v>201</v>
      </c>
      <c r="B30" s="29" t="s">
        <v>117</v>
      </c>
      <c r="C30" s="37">
        <v>2.5</v>
      </c>
      <c r="D30" s="66">
        <v>143</v>
      </c>
      <c r="E30" s="91">
        <v>357.5</v>
      </c>
    </row>
    <row r="31" spans="1:5" x14ac:dyDescent="0.25">
      <c r="A31" s="29" t="s">
        <v>202</v>
      </c>
      <c r="B31" s="29" t="s">
        <v>49</v>
      </c>
      <c r="C31" s="37">
        <v>28</v>
      </c>
      <c r="D31" s="92">
        <v>110</v>
      </c>
      <c r="E31" s="91">
        <v>3080</v>
      </c>
    </row>
    <row r="32" spans="1:5" x14ac:dyDescent="0.25">
      <c r="A32" s="29" t="s">
        <v>203</v>
      </c>
      <c r="B32" s="29" t="s">
        <v>117</v>
      </c>
      <c r="C32" s="37">
        <v>2</v>
      </c>
      <c r="D32" s="66">
        <v>143</v>
      </c>
      <c r="E32" s="91">
        <v>286</v>
      </c>
    </row>
    <row r="33" spans="1:5" x14ac:dyDescent="0.25">
      <c r="A33" s="29" t="s">
        <v>204</v>
      </c>
      <c r="B33" s="29" t="s">
        <v>49</v>
      </c>
      <c r="C33" s="37">
        <v>5</v>
      </c>
      <c r="D33" s="92">
        <v>110</v>
      </c>
      <c r="E33" s="91">
        <v>550</v>
      </c>
    </row>
    <row r="34" spans="1:5" x14ac:dyDescent="0.25">
      <c r="A34" s="29" t="s">
        <v>45</v>
      </c>
      <c r="B34" s="29" t="s">
        <v>49</v>
      </c>
      <c r="C34" s="37">
        <v>4</v>
      </c>
      <c r="D34" s="92">
        <v>110</v>
      </c>
      <c r="E34" s="91">
        <v>440</v>
      </c>
    </row>
    <row r="35" spans="1:5" x14ac:dyDescent="0.25">
      <c r="A35" s="29" t="s">
        <v>129</v>
      </c>
      <c r="B35" s="29" t="s">
        <v>117</v>
      </c>
      <c r="C35" s="37">
        <v>2</v>
      </c>
      <c r="D35" s="66">
        <v>143</v>
      </c>
      <c r="E35" s="91">
        <v>286</v>
      </c>
    </row>
    <row r="36" spans="1:5" x14ac:dyDescent="0.25">
      <c r="A36" s="29" t="s">
        <v>205</v>
      </c>
      <c r="B36" s="29" t="s">
        <v>117</v>
      </c>
      <c r="C36" s="37">
        <v>4</v>
      </c>
      <c r="D36" s="92">
        <v>130</v>
      </c>
      <c r="E36" s="91">
        <v>520</v>
      </c>
    </row>
    <row r="37" spans="1:5" x14ac:dyDescent="0.25">
      <c r="A37" s="8" t="s">
        <v>46</v>
      </c>
      <c r="B37" s="55"/>
      <c r="C37" s="56"/>
      <c r="D37" s="56"/>
      <c r="E37" s="74">
        <v>7164</v>
      </c>
    </row>
    <row r="38" spans="1:5" x14ac:dyDescent="0.25">
      <c r="A38" s="35" t="s">
        <v>206</v>
      </c>
      <c r="B38" s="35"/>
      <c r="C38" s="57"/>
      <c r="D38" s="35"/>
      <c r="E38" s="10"/>
    </row>
    <row r="39" spans="1:5" x14ac:dyDescent="0.25">
      <c r="A39" s="29" t="s">
        <v>207</v>
      </c>
      <c r="B39" s="29" t="s">
        <v>49</v>
      </c>
      <c r="C39" s="37">
        <v>5</v>
      </c>
      <c r="D39" s="38">
        <v>110</v>
      </c>
      <c r="E39" s="38">
        <v>550</v>
      </c>
    </row>
    <row r="40" spans="1:5" x14ac:dyDescent="0.25">
      <c r="A40" s="29" t="s">
        <v>208</v>
      </c>
      <c r="B40" s="29" t="s">
        <v>117</v>
      </c>
      <c r="C40" s="37">
        <v>3</v>
      </c>
      <c r="D40" s="38">
        <v>1500</v>
      </c>
      <c r="E40" s="38">
        <v>4500</v>
      </c>
    </row>
    <row r="41" spans="1:5" x14ac:dyDescent="0.25">
      <c r="A41" s="29" t="s">
        <v>136</v>
      </c>
      <c r="B41" s="29" t="s">
        <v>117</v>
      </c>
      <c r="C41" s="37">
        <v>12</v>
      </c>
      <c r="D41" s="38">
        <v>110</v>
      </c>
      <c r="E41" s="38">
        <v>1320</v>
      </c>
    </row>
    <row r="42" spans="1:5" x14ac:dyDescent="0.25">
      <c r="A42" s="29" t="s">
        <v>209</v>
      </c>
      <c r="B42" s="29" t="s">
        <v>117</v>
      </c>
      <c r="C42" s="37">
        <v>10</v>
      </c>
      <c r="D42" s="38">
        <v>110</v>
      </c>
      <c r="E42" s="38">
        <v>1100</v>
      </c>
    </row>
    <row r="43" spans="1:5" x14ac:dyDescent="0.25">
      <c r="A43" s="29" t="s">
        <v>210</v>
      </c>
      <c r="B43" s="29" t="s">
        <v>160</v>
      </c>
      <c r="C43" s="37">
        <v>1</v>
      </c>
      <c r="D43" s="38">
        <v>5000</v>
      </c>
      <c r="E43" s="38">
        <v>5000</v>
      </c>
    </row>
    <row r="44" spans="1:5" x14ac:dyDescent="0.25">
      <c r="A44" s="29" t="s">
        <v>110</v>
      </c>
      <c r="B44" s="29" t="s">
        <v>160</v>
      </c>
      <c r="C44" s="37">
        <v>1</v>
      </c>
      <c r="D44" s="38">
        <v>2000</v>
      </c>
      <c r="E44" s="38">
        <v>2000</v>
      </c>
    </row>
    <row r="45" spans="1:5" x14ac:dyDescent="0.25">
      <c r="A45" s="8" t="s">
        <v>52</v>
      </c>
      <c r="B45" s="55"/>
      <c r="C45" s="56"/>
      <c r="D45" s="56"/>
      <c r="E45" s="9">
        <v>14470</v>
      </c>
    </row>
    <row r="46" spans="1:5" x14ac:dyDescent="0.25">
      <c r="A46" s="61" t="s">
        <v>66</v>
      </c>
      <c r="B46" s="61"/>
      <c r="C46" s="61"/>
      <c r="D46" s="61"/>
      <c r="E46" s="62">
        <v>43834.7</v>
      </c>
    </row>
    <row r="49" spans="1:4" x14ac:dyDescent="0.25">
      <c r="A49" s="239" t="s">
        <v>54</v>
      </c>
      <c r="B49" s="240"/>
    </row>
    <row r="50" spans="1:4" x14ac:dyDescent="0.25">
      <c r="A50" s="28" t="s">
        <v>145</v>
      </c>
      <c r="B50" s="44">
        <v>22200.699999999997</v>
      </c>
    </row>
    <row r="51" spans="1:4" x14ac:dyDescent="0.25">
      <c r="A51" s="35" t="s">
        <v>81</v>
      </c>
      <c r="B51" s="44">
        <v>7164</v>
      </c>
    </row>
    <row r="52" spans="1:4" x14ac:dyDescent="0.25">
      <c r="A52" s="35" t="s">
        <v>206</v>
      </c>
      <c r="B52" s="44">
        <v>14470</v>
      </c>
    </row>
    <row r="53" spans="1:4" x14ac:dyDescent="0.25">
      <c r="A53" s="17" t="s">
        <v>66</v>
      </c>
      <c r="B53" s="62">
        <v>43834.7</v>
      </c>
    </row>
    <row r="56" spans="1:4" x14ac:dyDescent="0.25">
      <c r="A56" s="216" t="s">
        <v>333</v>
      </c>
      <c r="B56" s="216"/>
      <c r="C56" s="216"/>
      <c r="D56" s="216"/>
    </row>
    <row r="57" spans="1:4" x14ac:dyDescent="0.25">
      <c r="A57" t="s">
        <v>55</v>
      </c>
    </row>
    <row r="58" spans="1:4" ht="15.75" x14ac:dyDescent="0.25">
      <c r="A58" s="217" t="s">
        <v>56</v>
      </c>
      <c r="B58" s="217"/>
      <c r="C58" s="217"/>
      <c r="D58" s="217"/>
    </row>
    <row r="59" spans="1:4" ht="15.75" x14ac:dyDescent="0.25">
      <c r="A59" s="217" t="s">
        <v>57</v>
      </c>
      <c r="B59" s="217"/>
      <c r="C59" s="217"/>
      <c r="D59" s="217"/>
    </row>
    <row r="60" spans="1:4" ht="15.75" x14ac:dyDescent="0.25">
      <c r="A60" s="217" t="s">
        <v>58</v>
      </c>
      <c r="B60" s="217"/>
      <c r="C60" s="217"/>
      <c r="D60" s="217"/>
    </row>
    <row r="61" spans="1:4" ht="15.75" x14ac:dyDescent="0.25">
      <c r="A61" s="217" t="s">
        <v>59</v>
      </c>
      <c r="B61" s="217"/>
    </row>
  </sheetData>
  <mergeCells count="22">
    <mergeCell ref="A61:B61"/>
    <mergeCell ref="A60:B60"/>
    <mergeCell ref="C60:D60"/>
    <mergeCell ref="A56:B56"/>
    <mergeCell ref="C56:D56"/>
    <mergeCell ref="A58:B58"/>
    <mergeCell ref="C58:D58"/>
    <mergeCell ref="A59:B59"/>
    <mergeCell ref="C59:D59"/>
    <mergeCell ref="A49:B49"/>
    <mergeCell ref="A1:A2"/>
    <mergeCell ref="B1:E2"/>
    <mergeCell ref="A3:B3"/>
    <mergeCell ref="A4:B4"/>
    <mergeCell ref="C4:E4"/>
    <mergeCell ref="A5:B5"/>
    <mergeCell ref="C5:E5"/>
    <mergeCell ref="C3:E3"/>
    <mergeCell ref="C6:E6"/>
    <mergeCell ref="A7:E7"/>
    <mergeCell ref="A8:E8"/>
    <mergeCell ref="A9:E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workbookViewId="0">
      <selection activeCell="A60" sqref="A60:B63"/>
    </sheetView>
  </sheetViews>
  <sheetFormatPr defaultRowHeight="15" x14ac:dyDescent="0.25"/>
  <cols>
    <col min="1" max="1" width="39.28515625" bestFit="1" customWidth="1"/>
    <col min="2" max="2" width="13.28515625" bestFit="1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7.7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211</v>
      </c>
      <c r="B3" s="220"/>
      <c r="C3" s="221" t="s">
        <v>228</v>
      </c>
      <c r="D3" s="222"/>
      <c r="E3" s="223"/>
    </row>
    <row r="4" spans="1:5" ht="15.75" x14ac:dyDescent="0.25">
      <c r="A4" s="224" t="s">
        <v>294</v>
      </c>
      <c r="B4" s="224"/>
      <c r="C4" s="221" t="s">
        <v>303</v>
      </c>
      <c r="D4" s="222"/>
      <c r="E4" s="223"/>
    </row>
    <row r="5" spans="1:5" ht="15.75" x14ac:dyDescent="0.25">
      <c r="A5" s="228" t="s">
        <v>359</v>
      </c>
      <c r="B5" s="229"/>
      <c r="C5" s="221" t="s">
        <v>304</v>
      </c>
      <c r="D5" s="222"/>
      <c r="E5" s="223"/>
    </row>
    <row r="6" spans="1:5" ht="15.75" x14ac:dyDescent="0.25">
      <c r="A6" s="103" t="s">
        <v>280</v>
      </c>
      <c r="B6" s="113" t="s">
        <v>351</v>
      </c>
      <c r="C6" s="221" t="s">
        <v>305</v>
      </c>
      <c r="D6" s="222"/>
      <c r="E6" s="223"/>
    </row>
    <row r="7" spans="1:5" x14ac:dyDescent="0.25">
      <c r="A7" s="230" t="s">
        <v>212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75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213</v>
      </c>
      <c r="B11" s="82" t="s">
        <v>80</v>
      </c>
      <c r="C11" s="72">
        <v>62500</v>
      </c>
      <c r="D11" s="31">
        <v>0.108</v>
      </c>
      <c r="E11" s="31">
        <v>6750</v>
      </c>
    </row>
    <row r="12" spans="1:5" x14ac:dyDescent="0.25">
      <c r="A12" s="29" t="s">
        <v>76</v>
      </c>
      <c r="B12" s="82" t="s">
        <v>15</v>
      </c>
      <c r="C12" s="72">
        <v>1</v>
      </c>
      <c r="D12" s="31">
        <v>0</v>
      </c>
      <c r="E12" s="31">
        <v>0</v>
      </c>
    </row>
    <row r="13" spans="1:5" x14ac:dyDescent="0.25">
      <c r="A13" s="29" t="s">
        <v>78</v>
      </c>
      <c r="B13" s="82" t="s">
        <v>15</v>
      </c>
      <c r="C13" s="72">
        <v>1</v>
      </c>
      <c r="D13" s="31">
        <v>4300</v>
      </c>
      <c r="E13" s="31">
        <v>4300</v>
      </c>
    </row>
    <row r="14" spans="1:5" x14ac:dyDescent="0.25">
      <c r="A14" s="29" t="s">
        <v>214</v>
      </c>
      <c r="B14" s="82" t="s">
        <v>15</v>
      </c>
      <c r="C14" s="72">
        <v>6</v>
      </c>
      <c r="D14" s="31">
        <v>350</v>
      </c>
      <c r="E14" s="31">
        <v>2100</v>
      </c>
    </row>
    <row r="15" spans="1:5" x14ac:dyDescent="0.25">
      <c r="A15" s="8" t="s">
        <v>37</v>
      </c>
      <c r="B15" s="55"/>
      <c r="C15" s="56"/>
      <c r="D15" s="56"/>
      <c r="E15" s="9">
        <v>13150</v>
      </c>
    </row>
    <row r="16" spans="1:5" x14ac:dyDescent="0.25">
      <c r="A16" s="35" t="s">
        <v>81</v>
      </c>
      <c r="B16" s="35"/>
      <c r="C16" s="57"/>
      <c r="D16" s="35"/>
      <c r="E16" s="10"/>
    </row>
    <row r="17" spans="1:5" x14ac:dyDescent="0.25">
      <c r="A17" s="58" t="s">
        <v>82</v>
      </c>
      <c r="B17" s="72" t="s">
        <v>117</v>
      </c>
      <c r="C17" s="87">
        <v>3</v>
      </c>
      <c r="D17" s="66">
        <v>143</v>
      </c>
      <c r="E17" s="91">
        <v>429</v>
      </c>
    </row>
    <row r="18" spans="1:5" x14ac:dyDescent="0.25">
      <c r="A18" s="58" t="s">
        <v>118</v>
      </c>
      <c r="B18" s="72" t="s">
        <v>117</v>
      </c>
      <c r="C18" s="87">
        <v>2</v>
      </c>
      <c r="D18" s="66">
        <v>143</v>
      </c>
      <c r="E18" s="91">
        <v>286</v>
      </c>
    </row>
    <row r="19" spans="1:5" x14ac:dyDescent="0.25">
      <c r="A19" s="58" t="s">
        <v>122</v>
      </c>
      <c r="B19" s="72" t="s">
        <v>117</v>
      </c>
      <c r="C19" s="87">
        <v>4</v>
      </c>
      <c r="D19" s="66">
        <v>143</v>
      </c>
      <c r="E19" s="91">
        <v>572</v>
      </c>
    </row>
    <row r="20" spans="1:5" x14ac:dyDescent="0.25">
      <c r="A20" s="8" t="s">
        <v>46</v>
      </c>
      <c r="B20" s="55"/>
      <c r="C20" s="56"/>
      <c r="D20" s="56"/>
      <c r="E20" s="74">
        <v>1287</v>
      </c>
    </row>
    <row r="21" spans="1:5" x14ac:dyDescent="0.25">
      <c r="A21" s="35" t="s">
        <v>91</v>
      </c>
      <c r="B21" s="35"/>
      <c r="C21" s="57"/>
      <c r="D21" s="35"/>
      <c r="E21" s="10"/>
    </row>
    <row r="22" spans="1:5" x14ac:dyDescent="0.25">
      <c r="A22" s="29" t="s">
        <v>215</v>
      </c>
      <c r="B22" s="84" t="s">
        <v>93</v>
      </c>
      <c r="C22" s="72">
        <v>2.1</v>
      </c>
      <c r="D22" s="90">
        <v>44</v>
      </c>
      <c r="E22" s="31">
        <v>92.4</v>
      </c>
    </row>
    <row r="23" spans="1:5" x14ac:dyDescent="0.25">
      <c r="A23" s="29" t="s">
        <v>216</v>
      </c>
      <c r="B23" s="84" t="s">
        <v>93</v>
      </c>
      <c r="C23" s="83">
        <v>1</v>
      </c>
      <c r="D23" s="90">
        <v>305</v>
      </c>
      <c r="E23" s="31">
        <v>305</v>
      </c>
    </row>
    <row r="24" spans="1:5" x14ac:dyDescent="0.25">
      <c r="A24" s="29" t="s">
        <v>217</v>
      </c>
      <c r="B24" s="84" t="s">
        <v>80</v>
      </c>
      <c r="C24" s="83">
        <v>1</v>
      </c>
      <c r="D24" s="90">
        <v>150</v>
      </c>
      <c r="E24" s="31">
        <v>150</v>
      </c>
    </row>
    <row r="25" spans="1:5" x14ac:dyDescent="0.25">
      <c r="A25" s="58" t="s">
        <v>218</v>
      </c>
      <c r="B25" s="84" t="s">
        <v>93</v>
      </c>
      <c r="C25" s="83">
        <v>1.4</v>
      </c>
      <c r="D25" s="90">
        <v>122</v>
      </c>
      <c r="E25" s="31">
        <v>170.79999999999998</v>
      </c>
    </row>
    <row r="26" spans="1:5" x14ac:dyDescent="0.25">
      <c r="A26" s="29" t="s">
        <v>219</v>
      </c>
      <c r="B26" s="84" t="s">
        <v>93</v>
      </c>
      <c r="C26" s="83">
        <v>2</v>
      </c>
      <c r="D26" s="90">
        <v>62</v>
      </c>
      <c r="E26" s="31">
        <v>124</v>
      </c>
    </row>
    <row r="27" spans="1:5" x14ac:dyDescent="0.25">
      <c r="A27" s="29" t="s">
        <v>220</v>
      </c>
      <c r="B27" s="84" t="s">
        <v>93</v>
      </c>
      <c r="C27" s="83">
        <v>0.9</v>
      </c>
      <c r="D27" s="90">
        <v>89</v>
      </c>
      <c r="E27" s="31">
        <v>80.100000000000009</v>
      </c>
    </row>
    <row r="28" spans="1:5" x14ac:dyDescent="0.25">
      <c r="A28" s="29" t="s">
        <v>221</v>
      </c>
      <c r="B28" s="84" t="s">
        <v>93</v>
      </c>
      <c r="C28" s="83">
        <v>5</v>
      </c>
      <c r="D28" s="90">
        <v>73.7</v>
      </c>
      <c r="E28" s="31">
        <v>368.5</v>
      </c>
    </row>
    <row r="29" spans="1:5" x14ac:dyDescent="0.25">
      <c r="A29" s="29" t="s">
        <v>222</v>
      </c>
      <c r="B29" s="84" t="s">
        <v>93</v>
      </c>
      <c r="C29" s="83">
        <v>1.5</v>
      </c>
      <c r="D29" s="90">
        <v>22</v>
      </c>
      <c r="E29" s="31">
        <v>33</v>
      </c>
    </row>
    <row r="30" spans="1:5" x14ac:dyDescent="0.25">
      <c r="A30" s="29" t="s">
        <v>33</v>
      </c>
      <c r="B30" s="84" t="s">
        <v>93</v>
      </c>
      <c r="C30" s="83">
        <v>1</v>
      </c>
      <c r="D30" s="90">
        <v>18</v>
      </c>
      <c r="E30" s="31">
        <v>18</v>
      </c>
    </row>
    <row r="31" spans="1:5" x14ac:dyDescent="0.25">
      <c r="A31" s="29" t="s">
        <v>34</v>
      </c>
      <c r="B31" s="84" t="s">
        <v>93</v>
      </c>
      <c r="C31" s="83">
        <v>2</v>
      </c>
      <c r="D31" s="90">
        <v>13.2</v>
      </c>
      <c r="E31" s="31">
        <v>26.4</v>
      </c>
    </row>
    <row r="32" spans="1:5" x14ac:dyDescent="0.25">
      <c r="A32" s="29" t="s">
        <v>35</v>
      </c>
      <c r="B32" s="82" t="s">
        <v>93</v>
      </c>
      <c r="C32" s="83">
        <v>2</v>
      </c>
      <c r="D32" s="90">
        <v>16.5</v>
      </c>
      <c r="E32" s="31">
        <v>33</v>
      </c>
    </row>
    <row r="33" spans="1:5" x14ac:dyDescent="0.25">
      <c r="A33" s="29" t="s">
        <v>30</v>
      </c>
      <c r="B33" s="84" t="s">
        <v>93</v>
      </c>
      <c r="C33" s="83">
        <v>0.5</v>
      </c>
      <c r="D33" s="90">
        <v>206</v>
      </c>
      <c r="E33" s="31">
        <v>103</v>
      </c>
    </row>
    <row r="34" spans="1:5" x14ac:dyDescent="0.25">
      <c r="A34" s="29" t="s">
        <v>31</v>
      </c>
      <c r="B34" s="84" t="s">
        <v>93</v>
      </c>
      <c r="C34" s="83">
        <v>0.7</v>
      </c>
      <c r="D34" s="90">
        <v>529</v>
      </c>
      <c r="E34" s="31">
        <v>370.29999999999995</v>
      </c>
    </row>
    <row r="35" spans="1:5" x14ac:dyDescent="0.25">
      <c r="A35" s="8" t="s">
        <v>52</v>
      </c>
      <c r="B35" s="55"/>
      <c r="C35" s="56"/>
      <c r="D35" s="56"/>
      <c r="E35" s="9">
        <v>1874.5</v>
      </c>
    </row>
    <row r="36" spans="1:5" x14ac:dyDescent="0.25">
      <c r="A36" s="28" t="s">
        <v>96</v>
      </c>
      <c r="B36" s="28"/>
      <c r="C36" s="28"/>
      <c r="D36" s="28"/>
      <c r="E36" s="28"/>
    </row>
    <row r="37" spans="1:5" x14ac:dyDescent="0.25">
      <c r="A37" s="29" t="s">
        <v>223</v>
      </c>
      <c r="B37" s="72" t="s">
        <v>117</v>
      </c>
      <c r="C37" s="72">
        <v>9</v>
      </c>
      <c r="D37" s="66">
        <v>143</v>
      </c>
      <c r="E37" s="38">
        <v>1287</v>
      </c>
    </row>
    <row r="38" spans="1:5" x14ac:dyDescent="0.25">
      <c r="A38" s="29" t="s">
        <v>179</v>
      </c>
      <c r="B38" s="72" t="s">
        <v>117</v>
      </c>
      <c r="C38" s="72">
        <v>2</v>
      </c>
      <c r="D38" s="66">
        <v>143</v>
      </c>
      <c r="E38" s="38">
        <v>286</v>
      </c>
    </row>
    <row r="39" spans="1:5" x14ac:dyDescent="0.25">
      <c r="A39" s="29" t="s">
        <v>224</v>
      </c>
      <c r="B39" s="72" t="s">
        <v>49</v>
      </c>
      <c r="C39" s="72">
        <v>3</v>
      </c>
      <c r="D39" s="31">
        <v>110</v>
      </c>
      <c r="E39" s="38">
        <v>330</v>
      </c>
    </row>
    <row r="40" spans="1:5" x14ac:dyDescent="0.25">
      <c r="A40" s="29" t="s">
        <v>134</v>
      </c>
      <c r="B40" s="72" t="s">
        <v>49</v>
      </c>
      <c r="C40" s="72">
        <v>40</v>
      </c>
      <c r="D40" s="31">
        <v>110</v>
      </c>
      <c r="E40" s="38">
        <v>4400</v>
      </c>
    </row>
    <row r="41" spans="1:5" x14ac:dyDescent="0.25">
      <c r="A41" s="29" t="s">
        <v>225</v>
      </c>
      <c r="B41" s="72" t="s">
        <v>49</v>
      </c>
      <c r="C41" s="72">
        <v>25</v>
      </c>
      <c r="D41" s="31">
        <v>110</v>
      </c>
      <c r="E41" s="38">
        <v>2750</v>
      </c>
    </row>
    <row r="42" spans="1:5" x14ac:dyDescent="0.25">
      <c r="A42" s="29" t="s">
        <v>226</v>
      </c>
      <c r="B42" s="72" t="s">
        <v>107</v>
      </c>
      <c r="C42" s="72">
        <v>3500</v>
      </c>
      <c r="D42" s="31">
        <v>3.9</v>
      </c>
      <c r="E42" s="38">
        <v>13650</v>
      </c>
    </row>
    <row r="43" spans="1:5" x14ac:dyDescent="0.25">
      <c r="A43" s="29" t="s">
        <v>84</v>
      </c>
      <c r="B43" s="72" t="s">
        <v>49</v>
      </c>
      <c r="C43" s="72">
        <v>28</v>
      </c>
      <c r="D43" s="31">
        <v>110</v>
      </c>
      <c r="E43" s="38">
        <v>3080</v>
      </c>
    </row>
    <row r="44" spans="1:5" x14ac:dyDescent="0.25">
      <c r="A44" s="29" t="s">
        <v>110</v>
      </c>
      <c r="B44" s="72" t="s">
        <v>49</v>
      </c>
      <c r="C44" s="72">
        <v>1</v>
      </c>
      <c r="D44" s="31">
        <v>2500</v>
      </c>
      <c r="E44" s="38">
        <v>2500</v>
      </c>
    </row>
    <row r="45" spans="1:5" x14ac:dyDescent="0.25">
      <c r="A45" s="29" t="s">
        <v>136</v>
      </c>
      <c r="B45" s="72" t="s">
        <v>49</v>
      </c>
      <c r="C45" s="72">
        <v>22</v>
      </c>
      <c r="D45" s="31">
        <v>110</v>
      </c>
      <c r="E45" s="38">
        <v>2420</v>
      </c>
    </row>
    <row r="46" spans="1:5" x14ac:dyDescent="0.25">
      <c r="A46" s="61" t="s">
        <v>104</v>
      </c>
      <c r="B46" s="61"/>
      <c r="C46" s="61"/>
      <c r="D46" s="61"/>
      <c r="E46" s="62">
        <v>30703</v>
      </c>
    </row>
    <row r="47" spans="1:5" x14ac:dyDescent="0.25">
      <c r="A47" s="61" t="s">
        <v>53</v>
      </c>
      <c r="B47" s="61"/>
      <c r="C47" s="61"/>
      <c r="D47" s="61"/>
      <c r="E47" s="62">
        <v>47014.5</v>
      </c>
    </row>
    <row r="50" spans="1:4" x14ac:dyDescent="0.25">
      <c r="A50" s="239" t="s">
        <v>54</v>
      </c>
      <c r="B50" s="240"/>
    </row>
    <row r="51" spans="1:4" x14ac:dyDescent="0.25">
      <c r="A51" s="28" t="s">
        <v>75</v>
      </c>
      <c r="B51" s="44">
        <v>13150</v>
      </c>
    </row>
    <row r="52" spans="1:4" x14ac:dyDescent="0.25">
      <c r="A52" s="35" t="s">
        <v>81</v>
      </c>
      <c r="B52" s="93">
        <v>1287</v>
      </c>
    </row>
    <row r="53" spans="1:4" x14ac:dyDescent="0.25">
      <c r="A53" s="35" t="s">
        <v>91</v>
      </c>
      <c r="B53" s="44">
        <v>1874.5</v>
      </c>
    </row>
    <row r="54" spans="1:4" x14ac:dyDescent="0.25">
      <c r="A54" s="35" t="s">
        <v>96</v>
      </c>
      <c r="B54" s="44">
        <v>30703</v>
      </c>
    </row>
    <row r="55" spans="1:4" x14ac:dyDescent="0.25">
      <c r="A55" s="17" t="s">
        <v>66</v>
      </c>
      <c r="B55" s="62">
        <v>47014.5</v>
      </c>
    </row>
    <row r="58" spans="1:4" x14ac:dyDescent="0.25">
      <c r="A58" s="216" t="s">
        <v>333</v>
      </c>
      <c r="B58" s="216"/>
      <c r="C58" s="216"/>
      <c r="D58" s="216"/>
    </row>
    <row r="59" spans="1:4" x14ac:dyDescent="0.25">
      <c r="A59" t="s">
        <v>55</v>
      </c>
    </row>
    <row r="60" spans="1:4" ht="15.75" x14ac:dyDescent="0.25">
      <c r="A60" s="217" t="s">
        <v>56</v>
      </c>
      <c r="B60" s="217"/>
      <c r="C60" s="217"/>
      <c r="D60" s="217"/>
    </row>
    <row r="61" spans="1:4" ht="15.75" x14ac:dyDescent="0.25">
      <c r="A61" s="217" t="s">
        <v>57</v>
      </c>
      <c r="B61" s="217"/>
      <c r="C61" s="217"/>
      <c r="D61" s="217"/>
    </row>
    <row r="62" spans="1:4" ht="15.75" x14ac:dyDescent="0.25">
      <c r="A62" s="217" t="s">
        <v>58</v>
      </c>
      <c r="B62" s="217"/>
      <c r="C62" s="217"/>
      <c r="D62" s="217"/>
    </row>
    <row r="63" spans="1:4" ht="15.75" x14ac:dyDescent="0.25">
      <c r="A63" s="217" t="s">
        <v>59</v>
      </c>
      <c r="B63" s="217"/>
    </row>
  </sheetData>
  <mergeCells count="22"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workbookViewId="0">
      <selection activeCell="C6" sqref="C6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4.5703125" bestFit="1" customWidth="1"/>
    <col min="4" max="5" width="13.5703125" bestFit="1" customWidth="1"/>
  </cols>
  <sheetData>
    <row r="1" spans="1:5" ht="15" customHeight="1" x14ac:dyDescent="0.25">
      <c r="A1" s="218"/>
      <c r="B1" s="219" t="s">
        <v>0</v>
      </c>
      <c r="C1" s="219"/>
      <c r="D1" s="219"/>
      <c r="E1" s="219"/>
    </row>
    <row r="2" spans="1:5" ht="27.75" customHeight="1" x14ac:dyDescent="0.25">
      <c r="A2" s="218"/>
      <c r="B2" s="219"/>
      <c r="C2" s="219"/>
      <c r="D2" s="219"/>
      <c r="E2" s="219"/>
    </row>
    <row r="3" spans="1:5" ht="15.75" x14ac:dyDescent="0.25">
      <c r="A3" s="220" t="s">
        <v>1</v>
      </c>
      <c r="B3" s="220"/>
      <c r="C3" s="221" t="s">
        <v>2</v>
      </c>
      <c r="D3" s="222"/>
      <c r="E3" s="223"/>
    </row>
    <row r="4" spans="1:5" ht="15.75" x14ac:dyDescent="0.25">
      <c r="A4" s="224" t="s">
        <v>3</v>
      </c>
      <c r="B4" s="224"/>
      <c r="C4" s="221" t="s">
        <v>4</v>
      </c>
      <c r="D4" s="222"/>
      <c r="E4" s="223"/>
    </row>
    <row r="5" spans="1:5" ht="15.75" x14ac:dyDescent="0.25">
      <c r="A5" s="228" t="s">
        <v>359</v>
      </c>
      <c r="B5" s="229"/>
      <c r="C5" s="221" t="s">
        <v>5</v>
      </c>
      <c r="D5" s="222"/>
      <c r="E5" s="223"/>
    </row>
    <row r="6" spans="1:5" ht="15.75" x14ac:dyDescent="0.25">
      <c r="A6" s="225" t="s">
        <v>334</v>
      </c>
      <c r="B6" s="226"/>
      <c r="C6" s="1" t="s">
        <v>261</v>
      </c>
      <c r="D6" s="1"/>
      <c r="E6" s="2"/>
    </row>
    <row r="7" spans="1:5" x14ac:dyDescent="0.25">
      <c r="A7" s="230" t="s">
        <v>336</v>
      </c>
      <c r="B7" s="231"/>
      <c r="C7" s="231"/>
      <c r="D7" s="231"/>
      <c r="E7" s="232"/>
    </row>
    <row r="8" spans="1:5" x14ac:dyDescent="0.25">
      <c r="A8" s="233" t="s">
        <v>7</v>
      </c>
      <c r="B8" s="233"/>
      <c r="C8" s="233"/>
      <c r="D8" s="233"/>
      <c r="E8" s="233"/>
    </row>
    <row r="9" spans="1:5" x14ac:dyDescent="0.25">
      <c r="A9" s="227" t="s">
        <v>8</v>
      </c>
      <c r="B9" s="227"/>
      <c r="C9" s="227"/>
      <c r="D9" s="227"/>
      <c r="E9" s="227"/>
    </row>
    <row r="10" spans="1:5" x14ac:dyDescent="0.25">
      <c r="A10" s="3" t="s">
        <v>9</v>
      </c>
      <c r="B10" s="3" t="s">
        <v>10</v>
      </c>
      <c r="C10" s="3" t="s">
        <v>11</v>
      </c>
      <c r="D10" s="4" t="s">
        <v>12</v>
      </c>
      <c r="E10" s="3" t="s">
        <v>13</v>
      </c>
    </row>
    <row r="11" spans="1:5" ht="15.75" x14ac:dyDescent="0.25">
      <c r="A11" s="5" t="s">
        <v>14</v>
      </c>
      <c r="B11" s="5" t="s">
        <v>15</v>
      </c>
      <c r="C11" s="6">
        <v>1.3</v>
      </c>
      <c r="D11" s="7">
        <v>6486</v>
      </c>
      <c r="E11" s="7">
        <v>8431.8000000000011</v>
      </c>
    </row>
    <row r="12" spans="1:5" ht="15.75" x14ac:dyDescent="0.25">
      <c r="A12" s="5" t="s">
        <v>16</v>
      </c>
      <c r="B12" s="5" t="s">
        <v>15</v>
      </c>
      <c r="C12" s="6">
        <v>1.5</v>
      </c>
      <c r="D12" s="7">
        <v>210</v>
      </c>
      <c r="E12" s="7">
        <v>315</v>
      </c>
    </row>
    <row r="13" spans="1:5" ht="15.75" x14ac:dyDescent="0.25">
      <c r="A13" s="5" t="s">
        <v>17</v>
      </c>
      <c r="B13" s="5" t="s">
        <v>18</v>
      </c>
      <c r="C13" s="6">
        <v>2</v>
      </c>
      <c r="D13" s="7">
        <v>92</v>
      </c>
      <c r="E13" s="7">
        <v>184</v>
      </c>
    </row>
    <row r="14" spans="1:5" ht="15.75" x14ac:dyDescent="0.25">
      <c r="A14" s="5" t="s">
        <v>19</v>
      </c>
      <c r="B14" s="5" t="s">
        <v>18</v>
      </c>
      <c r="C14" s="6">
        <v>1.2</v>
      </c>
      <c r="D14" s="7">
        <v>290</v>
      </c>
      <c r="E14" s="7">
        <v>348</v>
      </c>
    </row>
    <row r="15" spans="1:5" ht="15.75" x14ac:dyDescent="0.25">
      <c r="A15" s="5" t="s">
        <v>20</v>
      </c>
      <c r="B15" s="5" t="s">
        <v>18</v>
      </c>
      <c r="C15" s="6">
        <v>3</v>
      </c>
      <c r="D15" s="7">
        <v>117.7</v>
      </c>
      <c r="E15" s="7">
        <v>353.1</v>
      </c>
    </row>
    <row r="16" spans="1:5" ht="15.75" x14ac:dyDescent="0.25">
      <c r="A16" s="5" t="s">
        <v>21</v>
      </c>
      <c r="B16" s="5" t="s">
        <v>18</v>
      </c>
      <c r="C16" s="6">
        <v>1</v>
      </c>
      <c r="D16" s="7">
        <v>62</v>
      </c>
      <c r="E16" s="7">
        <v>62</v>
      </c>
    </row>
    <row r="17" spans="1:5" ht="15.75" x14ac:dyDescent="0.25">
      <c r="A17" s="5" t="s">
        <v>22</v>
      </c>
      <c r="B17" s="5" t="s">
        <v>18</v>
      </c>
      <c r="C17" s="6">
        <v>5</v>
      </c>
      <c r="D17" s="7">
        <v>35</v>
      </c>
      <c r="E17" s="7">
        <v>175</v>
      </c>
    </row>
    <row r="18" spans="1:5" ht="15.75" x14ac:dyDescent="0.25">
      <c r="A18" s="5" t="s">
        <v>23</v>
      </c>
      <c r="B18" s="5" t="s">
        <v>18</v>
      </c>
      <c r="C18" s="6">
        <v>0.1</v>
      </c>
      <c r="D18" s="7">
        <v>1660</v>
      </c>
      <c r="E18" s="7">
        <v>166</v>
      </c>
    </row>
    <row r="19" spans="1:5" ht="15.75" x14ac:dyDescent="0.25">
      <c r="A19" s="5" t="s">
        <v>24</v>
      </c>
      <c r="B19" s="5" t="s">
        <v>18</v>
      </c>
      <c r="C19" s="6">
        <v>0.5</v>
      </c>
      <c r="D19" s="7">
        <v>646</v>
      </c>
      <c r="E19" s="7">
        <v>323</v>
      </c>
    </row>
    <row r="20" spans="1:5" ht="15.75" x14ac:dyDescent="0.25">
      <c r="A20" s="5" t="s">
        <v>25</v>
      </c>
      <c r="B20" s="5" t="s">
        <v>18</v>
      </c>
      <c r="C20" s="6">
        <v>2</v>
      </c>
      <c r="D20" s="7">
        <v>193</v>
      </c>
      <c r="E20" s="7">
        <v>386</v>
      </c>
    </row>
    <row r="21" spans="1:5" ht="15.75" x14ac:dyDescent="0.25">
      <c r="A21" s="5" t="s">
        <v>26</v>
      </c>
      <c r="B21" s="5" t="s">
        <v>18</v>
      </c>
      <c r="C21" s="6">
        <v>1.25</v>
      </c>
      <c r="D21" s="7">
        <v>74.8</v>
      </c>
      <c r="E21" s="7">
        <v>93.5</v>
      </c>
    </row>
    <row r="22" spans="1:5" ht="15.75" x14ac:dyDescent="0.25">
      <c r="A22" s="5" t="s">
        <v>27</v>
      </c>
      <c r="B22" s="5" t="s">
        <v>18</v>
      </c>
      <c r="C22" s="6">
        <v>1</v>
      </c>
      <c r="D22" s="7">
        <v>107.8</v>
      </c>
      <c r="E22" s="7">
        <v>107.8</v>
      </c>
    </row>
    <row r="23" spans="1:5" ht="15.75" x14ac:dyDescent="0.25">
      <c r="A23" s="5" t="s">
        <v>28</v>
      </c>
      <c r="B23" s="5" t="s">
        <v>18</v>
      </c>
      <c r="C23" s="6">
        <v>1.4999999999999999E-2</v>
      </c>
      <c r="D23" s="7">
        <v>215</v>
      </c>
      <c r="E23" s="7">
        <v>3.2250000000000001</v>
      </c>
    </row>
    <row r="24" spans="1:5" ht="15.75" x14ac:dyDescent="0.25">
      <c r="A24" s="5" t="s">
        <v>29</v>
      </c>
      <c r="B24" s="5" t="s">
        <v>18</v>
      </c>
      <c r="C24" s="6">
        <v>0.4</v>
      </c>
      <c r="D24" s="7">
        <v>215</v>
      </c>
      <c r="E24" s="7">
        <v>86</v>
      </c>
    </row>
    <row r="25" spans="1:5" ht="15.75" x14ac:dyDescent="0.25">
      <c r="A25" s="5" t="s">
        <v>30</v>
      </c>
      <c r="B25" s="5" t="s">
        <v>18</v>
      </c>
      <c r="C25" s="6">
        <v>3</v>
      </c>
      <c r="D25" s="7">
        <v>90</v>
      </c>
      <c r="E25" s="7">
        <v>270</v>
      </c>
    </row>
    <row r="26" spans="1:5" ht="15.75" x14ac:dyDescent="0.25">
      <c r="A26" s="5" t="s">
        <v>31</v>
      </c>
      <c r="B26" s="5" t="s">
        <v>18</v>
      </c>
      <c r="C26" s="6">
        <v>0.08</v>
      </c>
      <c r="D26" s="7">
        <v>427</v>
      </c>
      <c r="E26" s="7">
        <v>34.160000000000004</v>
      </c>
    </row>
    <row r="27" spans="1:5" ht="15.75" x14ac:dyDescent="0.25">
      <c r="A27" s="5" t="s">
        <v>32</v>
      </c>
      <c r="B27" s="5" t="s">
        <v>18</v>
      </c>
      <c r="C27" s="6">
        <v>0.5</v>
      </c>
      <c r="D27" s="7">
        <v>74.8</v>
      </c>
      <c r="E27" s="7">
        <v>37.4</v>
      </c>
    </row>
    <row r="28" spans="1:5" ht="15.75" x14ac:dyDescent="0.25">
      <c r="A28" s="5" t="s">
        <v>33</v>
      </c>
      <c r="B28" s="5" t="s">
        <v>18</v>
      </c>
      <c r="C28" s="6">
        <v>10</v>
      </c>
      <c r="D28" s="7">
        <v>19.8</v>
      </c>
      <c r="E28" s="7">
        <v>198</v>
      </c>
    </row>
    <row r="29" spans="1:5" ht="15.75" x14ac:dyDescent="0.25">
      <c r="A29" s="5" t="s">
        <v>34</v>
      </c>
      <c r="B29" s="5" t="s">
        <v>18</v>
      </c>
      <c r="C29" s="6">
        <v>1.2</v>
      </c>
      <c r="D29" s="7">
        <v>23</v>
      </c>
      <c r="E29" s="7">
        <v>27.599999999999998</v>
      </c>
    </row>
    <row r="30" spans="1:5" ht="15.75" x14ac:dyDescent="0.25">
      <c r="A30" s="5" t="s">
        <v>35</v>
      </c>
      <c r="B30" s="5" t="s">
        <v>18</v>
      </c>
      <c r="C30" s="6">
        <v>3</v>
      </c>
      <c r="D30" s="7">
        <v>13.2</v>
      </c>
      <c r="E30" s="7">
        <v>39.599999999999994</v>
      </c>
    </row>
    <row r="31" spans="1:5" ht="15.75" x14ac:dyDescent="0.25">
      <c r="A31" s="5" t="s">
        <v>36</v>
      </c>
      <c r="B31" s="5" t="s">
        <v>18</v>
      </c>
      <c r="C31" s="6">
        <v>1.2</v>
      </c>
      <c r="D31" s="7">
        <v>178.2</v>
      </c>
      <c r="E31" s="7">
        <v>213.83999999999997</v>
      </c>
    </row>
    <row r="32" spans="1:5" x14ac:dyDescent="0.25">
      <c r="A32" s="8" t="s">
        <v>37</v>
      </c>
      <c r="B32" s="8"/>
      <c r="C32" s="9"/>
      <c r="D32" s="9"/>
      <c r="E32" s="9">
        <v>11855.025000000001</v>
      </c>
    </row>
    <row r="33" spans="1:5" x14ac:dyDescent="0.25">
      <c r="A33" s="10" t="s">
        <v>38</v>
      </c>
      <c r="B33" s="10"/>
      <c r="C33" s="11"/>
      <c r="D33" s="10"/>
      <c r="E33" s="10"/>
    </row>
    <row r="34" spans="1:5" x14ac:dyDescent="0.25">
      <c r="A34" s="12" t="s">
        <v>39</v>
      </c>
      <c r="B34" s="12" t="s">
        <v>40</v>
      </c>
      <c r="C34" s="13">
        <v>2.5</v>
      </c>
      <c r="D34" s="14">
        <v>130</v>
      </c>
      <c r="E34" s="14">
        <v>325</v>
      </c>
    </row>
    <row r="35" spans="1:5" x14ac:dyDescent="0.25">
      <c r="A35" s="12" t="s">
        <v>41</v>
      </c>
      <c r="B35" s="12" t="s">
        <v>40</v>
      </c>
      <c r="C35" s="13">
        <v>2.5</v>
      </c>
      <c r="D35" s="14">
        <v>130</v>
      </c>
      <c r="E35" s="14">
        <v>325</v>
      </c>
    </row>
    <row r="36" spans="1:5" x14ac:dyDescent="0.25">
      <c r="A36" s="12" t="s">
        <v>42</v>
      </c>
      <c r="B36" s="12" t="s">
        <v>40</v>
      </c>
      <c r="C36" s="13">
        <v>2</v>
      </c>
      <c r="D36" s="14">
        <v>130</v>
      </c>
      <c r="E36" s="14">
        <v>260</v>
      </c>
    </row>
    <row r="37" spans="1:5" x14ac:dyDescent="0.25">
      <c r="A37" s="12" t="s">
        <v>43</v>
      </c>
      <c r="B37" s="12" t="s">
        <v>40</v>
      </c>
      <c r="C37" s="13">
        <v>0.5</v>
      </c>
      <c r="D37" s="14">
        <v>130</v>
      </c>
      <c r="E37" s="14">
        <v>65</v>
      </c>
    </row>
    <row r="38" spans="1:5" x14ac:dyDescent="0.25">
      <c r="A38" s="12" t="s">
        <v>44</v>
      </c>
      <c r="B38" s="12" t="s">
        <v>40</v>
      </c>
      <c r="C38" s="15">
        <v>1</v>
      </c>
      <c r="D38" s="14">
        <v>1300</v>
      </c>
      <c r="E38" s="14">
        <v>1300</v>
      </c>
    </row>
    <row r="39" spans="1:5" x14ac:dyDescent="0.25">
      <c r="A39" s="12" t="s">
        <v>45</v>
      </c>
      <c r="B39" s="12" t="s">
        <v>40</v>
      </c>
      <c r="C39" s="13"/>
      <c r="D39" s="14"/>
      <c r="E39" s="14">
        <v>0</v>
      </c>
    </row>
    <row r="40" spans="1:5" x14ac:dyDescent="0.25">
      <c r="A40" s="8" t="s">
        <v>46</v>
      </c>
      <c r="B40" s="8"/>
      <c r="C40" s="9"/>
      <c r="D40" s="9"/>
      <c r="E40" s="9">
        <v>2275</v>
      </c>
    </row>
    <row r="41" spans="1:5" x14ac:dyDescent="0.25">
      <c r="A41" s="10" t="s">
        <v>47</v>
      </c>
      <c r="B41" s="10"/>
      <c r="C41" s="11"/>
      <c r="D41" s="10"/>
      <c r="E41" s="10"/>
    </row>
    <row r="42" spans="1:5" x14ac:dyDescent="0.25">
      <c r="A42" s="12" t="s">
        <v>48</v>
      </c>
      <c r="B42" s="12" t="s">
        <v>49</v>
      </c>
      <c r="C42" s="16">
        <v>18</v>
      </c>
      <c r="D42" s="14">
        <v>120</v>
      </c>
      <c r="E42" s="14">
        <v>2160</v>
      </c>
    </row>
    <row r="43" spans="1:5" x14ac:dyDescent="0.25">
      <c r="A43" s="12" t="s">
        <v>50</v>
      </c>
      <c r="B43" s="12" t="s">
        <v>51</v>
      </c>
      <c r="C43" s="15">
        <v>30</v>
      </c>
      <c r="D43" s="14">
        <v>25</v>
      </c>
      <c r="E43" s="14">
        <v>750</v>
      </c>
    </row>
    <row r="44" spans="1:5" x14ac:dyDescent="0.25">
      <c r="A44" s="8" t="s">
        <v>52</v>
      </c>
      <c r="B44" s="8"/>
      <c r="C44" s="9"/>
      <c r="D44" s="9"/>
      <c r="E44" s="9">
        <v>2910</v>
      </c>
    </row>
    <row r="45" spans="1:5" x14ac:dyDescent="0.25">
      <c r="A45" s="17" t="s">
        <v>53</v>
      </c>
      <c r="B45" s="17"/>
      <c r="C45" s="18"/>
      <c r="D45" s="17"/>
      <c r="E45" s="19">
        <v>17040.025000000001</v>
      </c>
    </row>
    <row r="46" spans="1:5" ht="15.75" x14ac:dyDescent="0.25">
      <c r="A46" s="20"/>
      <c r="B46" s="20"/>
      <c r="C46" s="20"/>
      <c r="D46" s="20"/>
      <c r="E46" s="20"/>
    </row>
    <row r="47" spans="1:5" ht="15.75" x14ac:dyDescent="0.25">
      <c r="A47" s="20"/>
      <c r="B47" s="20"/>
      <c r="C47" s="20"/>
      <c r="D47" s="20"/>
      <c r="E47" s="20"/>
    </row>
    <row r="48" spans="1:5" ht="15.75" x14ac:dyDescent="0.25">
      <c r="A48" s="20"/>
      <c r="B48" s="20"/>
      <c r="C48" s="20"/>
      <c r="D48" s="20"/>
      <c r="E48" s="20"/>
    </row>
    <row r="49" spans="1:5" ht="15.75" x14ac:dyDescent="0.25">
      <c r="A49" s="214" t="s">
        <v>54</v>
      </c>
      <c r="B49" s="215"/>
      <c r="C49" s="20"/>
      <c r="D49" s="20"/>
      <c r="E49" s="20"/>
    </row>
    <row r="50" spans="1:5" ht="15.75" x14ac:dyDescent="0.25">
      <c r="A50" s="21" t="s">
        <v>9</v>
      </c>
      <c r="B50" s="22">
        <v>11855.025000000001</v>
      </c>
      <c r="C50" s="20"/>
      <c r="D50" s="20"/>
      <c r="E50" s="20"/>
    </row>
    <row r="51" spans="1:5" ht="15.75" x14ac:dyDescent="0.25">
      <c r="A51" s="23" t="s">
        <v>38</v>
      </c>
      <c r="B51" s="22">
        <v>2275</v>
      </c>
      <c r="C51" s="20"/>
      <c r="D51" s="20"/>
      <c r="E51" s="20"/>
    </row>
    <row r="52" spans="1:5" ht="15.75" x14ac:dyDescent="0.25">
      <c r="A52" s="23" t="s">
        <v>47</v>
      </c>
      <c r="B52" s="22">
        <v>2910</v>
      </c>
      <c r="C52" s="20"/>
      <c r="D52" s="20"/>
      <c r="E52" s="20"/>
    </row>
    <row r="53" spans="1:5" ht="15.75" x14ac:dyDescent="0.25">
      <c r="A53" s="24" t="s">
        <v>53</v>
      </c>
      <c r="B53" s="120">
        <v>17040.025000000001</v>
      </c>
      <c r="C53" s="20"/>
      <c r="D53" s="20"/>
      <c r="E53" s="20"/>
    </row>
    <row r="54" spans="1:5" ht="15.75" x14ac:dyDescent="0.25">
      <c r="A54" s="20"/>
      <c r="B54" s="20"/>
      <c r="C54" s="20"/>
      <c r="D54" s="20"/>
      <c r="E54" s="20"/>
    </row>
    <row r="55" spans="1:5" ht="15.75" x14ac:dyDescent="0.25">
      <c r="A55" s="20"/>
      <c r="B55" s="20"/>
      <c r="C55" s="20"/>
      <c r="D55" s="20"/>
      <c r="E55" s="20"/>
    </row>
    <row r="56" spans="1:5" ht="15.75" x14ac:dyDescent="0.25">
      <c r="A56" s="216" t="s">
        <v>333</v>
      </c>
      <c r="B56" s="216"/>
      <c r="C56" s="217"/>
      <c r="D56" s="217"/>
      <c r="E56" s="20"/>
    </row>
    <row r="57" spans="1:5" ht="15.75" x14ac:dyDescent="0.25">
      <c r="A57" s="20" t="s">
        <v>55</v>
      </c>
      <c r="B57" s="20"/>
      <c r="C57" s="20"/>
      <c r="D57" s="20"/>
      <c r="E57" s="20"/>
    </row>
    <row r="58" spans="1:5" ht="15.75" x14ac:dyDescent="0.25">
      <c r="A58" s="217" t="s">
        <v>56</v>
      </c>
      <c r="B58" s="217"/>
      <c r="C58" s="217"/>
      <c r="D58" s="217"/>
      <c r="E58" s="20"/>
    </row>
    <row r="59" spans="1:5" ht="15.75" x14ac:dyDescent="0.25">
      <c r="A59" s="217" t="s">
        <v>57</v>
      </c>
      <c r="B59" s="217"/>
      <c r="C59" s="26"/>
      <c r="D59" s="26"/>
      <c r="E59" s="20"/>
    </row>
    <row r="60" spans="1:5" ht="15.75" x14ac:dyDescent="0.25">
      <c r="A60" s="217" t="s">
        <v>58</v>
      </c>
      <c r="B60" s="217"/>
      <c r="C60" s="217"/>
      <c r="D60" s="217"/>
      <c r="E60" s="20"/>
    </row>
    <row r="61" spans="1:5" ht="15.75" x14ac:dyDescent="0.25">
      <c r="A61" s="217" t="s">
        <v>59</v>
      </c>
      <c r="B61" s="217"/>
      <c r="C61" s="217"/>
      <c r="D61" s="217"/>
      <c r="E61" s="20"/>
    </row>
  </sheetData>
  <mergeCells count="22">
    <mergeCell ref="A6:B6"/>
    <mergeCell ref="A9:E9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49:B49"/>
    <mergeCell ref="A56:B56"/>
    <mergeCell ref="C56:D56"/>
    <mergeCell ref="C58:D58"/>
    <mergeCell ref="A61:B61"/>
    <mergeCell ref="C61:D61"/>
    <mergeCell ref="A60:B60"/>
    <mergeCell ref="C60:D60"/>
    <mergeCell ref="A58:B58"/>
    <mergeCell ref="A59:B5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44"/>
  <sheetViews>
    <sheetView topLeftCell="A6" workbookViewId="0">
      <selection activeCell="A27" sqref="A27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x14ac:dyDescent="0.25">
      <c r="A1" s="218"/>
      <c r="B1" s="219" t="s">
        <v>0</v>
      </c>
      <c r="C1" s="219"/>
      <c r="D1" s="219"/>
      <c r="E1" s="219"/>
    </row>
    <row r="2" spans="1:5" ht="24" customHeight="1" x14ac:dyDescent="0.25">
      <c r="A2" s="218"/>
      <c r="B2" s="219"/>
      <c r="C2" s="219"/>
      <c r="D2" s="219"/>
      <c r="E2" s="219"/>
    </row>
    <row r="3" spans="1:5" ht="15.75" x14ac:dyDescent="0.25">
      <c r="A3" s="220" t="s">
        <v>309</v>
      </c>
      <c r="B3" s="220"/>
      <c r="C3" s="221" t="s">
        <v>349</v>
      </c>
      <c r="D3" s="222"/>
      <c r="E3" s="223"/>
    </row>
    <row r="4" spans="1:5" ht="15.75" x14ac:dyDescent="0.25">
      <c r="A4" s="224" t="s">
        <v>60</v>
      </c>
      <c r="B4" s="224"/>
      <c r="C4" s="221" t="s">
        <v>463</v>
      </c>
      <c r="D4" s="222"/>
      <c r="E4" s="223"/>
    </row>
    <row r="5" spans="1:5" ht="15.75" x14ac:dyDescent="0.25">
      <c r="A5" s="228" t="s">
        <v>359</v>
      </c>
      <c r="B5" s="229"/>
      <c r="C5" s="221" t="s">
        <v>348</v>
      </c>
      <c r="D5" s="222"/>
      <c r="E5" s="223"/>
    </row>
    <row r="6" spans="1:5" ht="15.75" x14ac:dyDescent="0.25">
      <c r="A6" s="115" t="s">
        <v>280</v>
      </c>
      <c r="B6" s="116" t="s">
        <v>356</v>
      </c>
      <c r="C6" s="221" t="s">
        <v>350</v>
      </c>
      <c r="D6" s="222"/>
      <c r="E6" s="223"/>
    </row>
    <row r="7" spans="1:5" x14ac:dyDescent="0.25">
      <c r="A7" s="244" t="s">
        <v>229</v>
      </c>
      <c r="B7" s="245"/>
      <c r="C7" s="231"/>
      <c r="D7" s="231"/>
      <c r="E7" s="232"/>
    </row>
    <row r="8" spans="1:5" x14ac:dyDescent="0.25">
      <c r="A8" s="233" t="s">
        <v>7</v>
      </c>
      <c r="B8" s="233"/>
      <c r="C8" s="233"/>
      <c r="D8" s="233"/>
      <c r="E8" s="233"/>
    </row>
    <row r="9" spans="1:5" x14ac:dyDescent="0.25">
      <c r="A9" s="227" t="s">
        <v>8</v>
      </c>
      <c r="B9" s="227"/>
      <c r="C9" s="227"/>
      <c r="D9" s="227"/>
      <c r="E9" s="227"/>
    </row>
    <row r="10" spans="1:5" x14ac:dyDescent="0.25">
      <c r="A10" s="3" t="s">
        <v>9</v>
      </c>
      <c r="B10" s="3" t="s">
        <v>10</v>
      </c>
      <c r="C10" s="3" t="s">
        <v>11</v>
      </c>
      <c r="D10" s="4" t="s">
        <v>12</v>
      </c>
      <c r="E10" s="3" t="s">
        <v>13</v>
      </c>
    </row>
    <row r="11" spans="1:5" x14ac:dyDescent="0.25">
      <c r="A11" s="29" t="s">
        <v>79</v>
      </c>
      <c r="B11" s="82" t="s">
        <v>80</v>
      </c>
      <c r="C11" s="94">
        <v>10</v>
      </c>
      <c r="D11" s="31">
        <v>35</v>
      </c>
      <c r="E11" s="31">
        <f>C11*D11</f>
        <v>350</v>
      </c>
    </row>
    <row r="12" spans="1:5" x14ac:dyDescent="0.25">
      <c r="A12" s="29" t="s">
        <v>230</v>
      </c>
      <c r="B12" s="82" t="s">
        <v>15</v>
      </c>
      <c r="C12" s="94">
        <v>0.36</v>
      </c>
      <c r="D12" s="38">
        <v>5500</v>
      </c>
      <c r="E12" s="31">
        <f t="shared" ref="E12:E19" si="0">C12*D12</f>
        <v>1980</v>
      </c>
    </row>
    <row r="13" spans="1:5" x14ac:dyDescent="0.25">
      <c r="A13" s="29" t="s">
        <v>30</v>
      </c>
      <c r="B13" s="72" t="s">
        <v>80</v>
      </c>
      <c r="C13" s="59">
        <v>0.08</v>
      </c>
      <c r="D13" s="73">
        <v>90</v>
      </c>
      <c r="E13" s="31">
        <f t="shared" si="0"/>
        <v>7.2</v>
      </c>
    </row>
    <row r="14" spans="1:5" x14ac:dyDescent="0.25">
      <c r="A14" s="29" t="s">
        <v>31</v>
      </c>
      <c r="B14" s="72" t="s">
        <v>93</v>
      </c>
      <c r="C14" s="59">
        <v>1</v>
      </c>
      <c r="D14" s="73">
        <v>35</v>
      </c>
      <c r="E14" s="31">
        <f t="shared" si="0"/>
        <v>35</v>
      </c>
    </row>
    <row r="15" spans="1:5" x14ac:dyDescent="0.25">
      <c r="A15" s="29" t="s">
        <v>22</v>
      </c>
      <c r="B15" s="72" t="s">
        <v>80</v>
      </c>
      <c r="C15" s="59">
        <v>1</v>
      </c>
      <c r="D15" s="73">
        <v>50</v>
      </c>
      <c r="E15" s="31">
        <f t="shared" si="0"/>
        <v>50</v>
      </c>
    </row>
    <row r="16" spans="1:5" x14ac:dyDescent="0.25">
      <c r="A16" s="29" t="s">
        <v>23</v>
      </c>
      <c r="B16" s="72" t="s">
        <v>93</v>
      </c>
      <c r="C16" s="59">
        <v>0.5</v>
      </c>
      <c r="D16" s="73">
        <v>187</v>
      </c>
      <c r="E16" s="31">
        <f t="shared" si="0"/>
        <v>93.5</v>
      </c>
    </row>
    <row r="17" spans="1:5" ht="15" customHeight="1" x14ac:dyDescent="0.25">
      <c r="A17" s="29" t="s">
        <v>149</v>
      </c>
      <c r="B17" s="72" t="s">
        <v>93</v>
      </c>
      <c r="C17" s="59">
        <v>0.5</v>
      </c>
      <c r="D17" s="73">
        <v>22</v>
      </c>
      <c r="E17" s="31">
        <f t="shared" si="0"/>
        <v>11</v>
      </c>
    </row>
    <row r="18" spans="1:5" x14ac:dyDescent="0.25">
      <c r="A18" s="29" t="s">
        <v>17</v>
      </c>
      <c r="B18" s="72" t="s">
        <v>93</v>
      </c>
      <c r="C18" s="59">
        <v>0.5</v>
      </c>
      <c r="D18" s="73">
        <v>62</v>
      </c>
      <c r="E18" s="31">
        <f t="shared" si="0"/>
        <v>31</v>
      </c>
    </row>
    <row r="19" spans="1:5" x14ac:dyDescent="0.25">
      <c r="A19" s="29" t="s">
        <v>164</v>
      </c>
      <c r="B19" s="72" t="s">
        <v>15</v>
      </c>
      <c r="C19" s="59">
        <v>0.5</v>
      </c>
      <c r="D19" s="73">
        <v>22</v>
      </c>
      <c r="E19" s="31">
        <f t="shared" si="0"/>
        <v>11</v>
      </c>
    </row>
    <row r="20" spans="1:5" x14ac:dyDescent="0.25">
      <c r="A20" s="8" t="s">
        <v>37</v>
      </c>
      <c r="B20" s="8"/>
      <c r="C20" s="9"/>
      <c r="D20" s="9"/>
      <c r="E20" s="9">
        <f>SUM(E11:E19)</f>
        <v>2568.6999999999998</v>
      </c>
    </row>
    <row r="21" spans="1:5" x14ac:dyDescent="0.25">
      <c r="A21" s="10" t="s">
        <v>38</v>
      </c>
      <c r="B21" s="10"/>
      <c r="C21" s="11"/>
      <c r="D21" s="10"/>
      <c r="E21" s="10"/>
    </row>
    <row r="22" spans="1:5" x14ac:dyDescent="0.25">
      <c r="A22" s="12" t="s">
        <v>307</v>
      </c>
      <c r="B22" s="12" t="s">
        <v>117</v>
      </c>
      <c r="C22" s="13">
        <v>1</v>
      </c>
      <c r="D22" s="66">
        <v>143</v>
      </c>
      <c r="E22" s="14">
        <f>C22*D22</f>
        <v>143</v>
      </c>
    </row>
    <row r="23" spans="1:5" x14ac:dyDescent="0.25">
      <c r="A23" s="12" t="s">
        <v>468</v>
      </c>
      <c r="B23" s="12" t="s">
        <v>117</v>
      </c>
      <c r="C23" s="15">
        <v>1</v>
      </c>
      <c r="D23" s="66">
        <v>143</v>
      </c>
      <c r="E23" s="14">
        <f t="shared" ref="E23:E24" si="1">C23*D23</f>
        <v>143</v>
      </c>
    </row>
    <row r="24" spans="1:5" x14ac:dyDescent="0.25">
      <c r="A24" s="12" t="s">
        <v>469</v>
      </c>
      <c r="B24" s="12" t="s">
        <v>117</v>
      </c>
      <c r="C24" s="15">
        <v>1</v>
      </c>
      <c r="D24" s="66">
        <v>143</v>
      </c>
      <c r="E24" s="14">
        <f t="shared" si="1"/>
        <v>143</v>
      </c>
    </row>
    <row r="25" spans="1:5" x14ac:dyDescent="0.25">
      <c r="A25" s="8" t="s">
        <v>46</v>
      </c>
      <c r="B25" s="8"/>
      <c r="C25" s="9"/>
      <c r="D25" s="9"/>
      <c r="E25" s="9">
        <f>SUM(E22:E24)</f>
        <v>429</v>
      </c>
    </row>
    <row r="26" spans="1:5" x14ac:dyDescent="0.25">
      <c r="A26" s="10" t="s">
        <v>47</v>
      </c>
      <c r="B26" s="10"/>
      <c r="C26" s="11"/>
      <c r="D26" s="10"/>
      <c r="E26" s="10"/>
    </row>
    <row r="27" spans="1:5" x14ac:dyDescent="0.25">
      <c r="A27" s="12" t="s">
        <v>308</v>
      </c>
      <c r="B27" s="12" t="s">
        <v>117</v>
      </c>
      <c r="C27" s="15">
        <v>1.5</v>
      </c>
      <c r="D27" s="14">
        <v>250</v>
      </c>
      <c r="E27" s="14">
        <v>375</v>
      </c>
    </row>
    <row r="28" spans="1:5" x14ac:dyDescent="0.25">
      <c r="A28" s="8" t="s">
        <v>52</v>
      </c>
      <c r="B28" s="8"/>
      <c r="C28" s="9"/>
      <c r="D28" s="9"/>
      <c r="E28" s="9">
        <v>375</v>
      </c>
    </row>
    <row r="29" spans="1:5" x14ac:dyDescent="0.25">
      <c r="A29" s="17" t="s">
        <v>53</v>
      </c>
      <c r="B29" s="17"/>
      <c r="C29" s="18"/>
      <c r="D29" s="17"/>
      <c r="E29" s="19">
        <f>SUM(E20,E25,E28)</f>
        <v>3372.7</v>
      </c>
    </row>
    <row r="30" spans="1:5" ht="15.75" x14ac:dyDescent="0.25">
      <c r="A30" s="20"/>
      <c r="B30" s="20"/>
      <c r="C30" s="20"/>
      <c r="D30" s="20"/>
      <c r="E30" s="20"/>
    </row>
    <row r="31" spans="1:5" ht="15.75" x14ac:dyDescent="0.25">
      <c r="A31" s="20"/>
      <c r="B31" s="20"/>
      <c r="C31" s="20"/>
      <c r="D31" s="20"/>
      <c r="E31" s="20"/>
    </row>
    <row r="32" spans="1:5" ht="15.75" x14ac:dyDescent="0.25">
      <c r="A32" s="239" t="s">
        <v>54</v>
      </c>
      <c r="B32" s="240"/>
      <c r="C32" s="20"/>
      <c r="D32" s="20"/>
      <c r="E32" s="20"/>
    </row>
    <row r="33" spans="1:5" ht="15.75" x14ac:dyDescent="0.25">
      <c r="A33" s="21" t="s">
        <v>9</v>
      </c>
      <c r="B33" s="22">
        <f>E20</f>
        <v>2568.6999999999998</v>
      </c>
      <c r="C33" s="20"/>
      <c r="D33" s="20"/>
      <c r="E33" s="20"/>
    </row>
    <row r="34" spans="1:5" ht="15.75" x14ac:dyDescent="0.25">
      <c r="A34" s="23" t="s">
        <v>38</v>
      </c>
      <c r="B34" s="22">
        <f>E25</f>
        <v>429</v>
      </c>
      <c r="C34" s="20"/>
      <c r="D34" s="20"/>
      <c r="E34" s="20"/>
    </row>
    <row r="35" spans="1:5" ht="15.75" x14ac:dyDescent="0.25">
      <c r="A35" s="23" t="s">
        <v>47</v>
      </c>
      <c r="B35" s="22">
        <f>E28</f>
        <v>375</v>
      </c>
      <c r="C35" s="20"/>
      <c r="D35" s="20"/>
      <c r="E35" s="20"/>
    </row>
    <row r="36" spans="1:5" ht="15.75" x14ac:dyDescent="0.25">
      <c r="A36" s="24" t="s">
        <v>66</v>
      </c>
      <c r="B36" s="25">
        <f>SUM(B33:B35)</f>
        <v>3372.7</v>
      </c>
      <c r="C36" s="20"/>
      <c r="D36" s="20"/>
      <c r="E36" s="20"/>
    </row>
    <row r="37" spans="1:5" ht="15.75" x14ac:dyDescent="0.25">
      <c r="A37" s="20"/>
      <c r="B37" s="20"/>
      <c r="C37" s="20"/>
      <c r="D37" s="20"/>
      <c r="E37" s="20"/>
    </row>
    <row r="38" spans="1:5" ht="15.75" x14ac:dyDescent="0.25">
      <c r="A38" s="20"/>
      <c r="B38" s="20"/>
      <c r="C38" s="20"/>
      <c r="D38" s="20"/>
      <c r="E38" s="20"/>
    </row>
    <row r="39" spans="1:5" ht="15.75" x14ac:dyDescent="0.25">
      <c r="A39" s="216" t="s">
        <v>333</v>
      </c>
      <c r="B39" s="216"/>
      <c r="C39" s="217"/>
      <c r="D39" s="217"/>
      <c r="E39" s="20"/>
    </row>
    <row r="40" spans="1:5" ht="15.75" x14ac:dyDescent="0.25">
      <c r="A40" s="20" t="s">
        <v>55</v>
      </c>
      <c r="B40" s="20"/>
      <c r="C40" s="20"/>
      <c r="D40" s="20"/>
      <c r="E40" s="20"/>
    </row>
    <row r="41" spans="1:5" ht="15.75" x14ac:dyDescent="0.25">
      <c r="A41" s="217" t="s">
        <v>56</v>
      </c>
      <c r="B41" s="217"/>
      <c r="C41" s="217"/>
      <c r="D41" s="217"/>
      <c r="E41" s="20"/>
    </row>
    <row r="42" spans="1:5" ht="15.75" x14ac:dyDescent="0.25">
      <c r="A42" s="217" t="s">
        <v>57</v>
      </c>
      <c r="B42" s="217"/>
      <c r="C42" s="26"/>
      <c r="D42" s="26"/>
      <c r="E42" s="20"/>
    </row>
    <row r="43" spans="1:5" ht="15.75" x14ac:dyDescent="0.25">
      <c r="A43" s="217" t="s">
        <v>58</v>
      </c>
      <c r="B43" s="217"/>
      <c r="C43" s="217"/>
      <c r="D43" s="217"/>
      <c r="E43" s="20"/>
    </row>
    <row r="44" spans="1:5" ht="15.75" x14ac:dyDescent="0.25">
      <c r="A44" s="217" t="s">
        <v>59</v>
      </c>
      <c r="B44" s="217"/>
      <c r="C44" s="217"/>
      <c r="D44" s="217"/>
      <c r="E44" s="20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43:B43"/>
    <mergeCell ref="C43:D43"/>
    <mergeCell ref="A44:B44"/>
    <mergeCell ref="C44:D44"/>
    <mergeCell ref="A32:B32"/>
    <mergeCell ref="A39:B39"/>
    <mergeCell ref="C39:D39"/>
    <mergeCell ref="A41:B41"/>
    <mergeCell ref="C41:D41"/>
    <mergeCell ref="A42:B4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43"/>
  <sheetViews>
    <sheetView topLeftCell="A22" workbookViewId="0">
      <selection activeCell="B32" sqref="B32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x14ac:dyDescent="0.25">
      <c r="A1" s="218"/>
      <c r="B1" s="219" t="s">
        <v>0</v>
      </c>
      <c r="C1" s="219"/>
      <c r="D1" s="219"/>
      <c r="E1" s="219"/>
    </row>
    <row r="2" spans="1:5" ht="24" customHeight="1" x14ac:dyDescent="0.25">
      <c r="A2" s="218"/>
      <c r="B2" s="219"/>
      <c r="C2" s="219"/>
      <c r="D2" s="219"/>
      <c r="E2" s="219"/>
    </row>
    <row r="3" spans="1:5" ht="15.75" x14ac:dyDescent="0.25">
      <c r="A3" s="220" t="s">
        <v>470</v>
      </c>
      <c r="B3" s="220"/>
      <c r="C3" s="221" t="s">
        <v>471</v>
      </c>
      <c r="D3" s="222"/>
      <c r="E3" s="223"/>
    </row>
    <row r="4" spans="1:5" ht="15.75" x14ac:dyDescent="0.25">
      <c r="A4" s="224" t="s">
        <v>60</v>
      </c>
      <c r="B4" s="224"/>
      <c r="C4" s="221" t="s">
        <v>472</v>
      </c>
      <c r="D4" s="222"/>
      <c r="E4" s="223"/>
    </row>
    <row r="5" spans="1:5" ht="15.75" x14ac:dyDescent="0.25">
      <c r="A5" s="228" t="s">
        <v>359</v>
      </c>
      <c r="B5" s="229"/>
      <c r="C5" s="221" t="s">
        <v>473</v>
      </c>
      <c r="D5" s="222"/>
      <c r="E5" s="223"/>
    </row>
    <row r="6" spans="1:5" ht="15.75" x14ac:dyDescent="0.25">
      <c r="A6" s="179" t="s">
        <v>280</v>
      </c>
      <c r="B6" s="180"/>
      <c r="C6" s="221" t="s">
        <v>474</v>
      </c>
      <c r="D6" s="222"/>
      <c r="E6" s="223"/>
    </row>
    <row r="7" spans="1:5" x14ac:dyDescent="0.25">
      <c r="A7" s="244" t="s">
        <v>229</v>
      </c>
      <c r="B7" s="245"/>
      <c r="C7" s="231"/>
      <c r="D7" s="231"/>
      <c r="E7" s="232"/>
    </row>
    <row r="8" spans="1:5" x14ac:dyDescent="0.25">
      <c r="A8" s="233" t="s">
        <v>7</v>
      </c>
      <c r="B8" s="233"/>
      <c r="C8" s="233"/>
      <c r="D8" s="233"/>
      <c r="E8" s="233"/>
    </row>
    <row r="9" spans="1:5" x14ac:dyDescent="0.25">
      <c r="A9" s="227" t="s">
        <v>8</v>
      </c>
      <c r="B9" s="227"/>
      <c r="C9" s="227"/>
      <c r="D9" s="227"/>
      <c r="E9" s="227"/>
    </row>
    <row r="10" spans="1:5" x14ac:dyDescent="0.25">
      <c r="A10" s="3" t="s">
        <v>9</v>
      </c>
      <c r="B10" s="3" t="s">
        <v>10</v>
      </c>
      <c r="C10" s="3" t="s">
        <v>11</v>
      </c>
      <c r="D10" s="4" t="s">
        <v>12</v>
      </c>
      <c r="E10" s="3" t="s">
        <v>13</v>
      </c>
    </row>
    <row r="11" spans="1:5" x14ac:dyDescent="0.25">
      <c r="A11" s="29" t="s">
        <v>79</v>
      </c>
      <c r="B11" s="82" t="s">
        <v>80</v>
      </c>
      <c r="C11" s="94">
        <v>10</v>
      </c>
      <c r="D11" s="31">
        <v>40</v>
      </c>
      <c r="E11" s="31">
        <f>C11*D11</f>
        <v>400</v>
      </c>
    </row>
    <row r="12" spans="1:5" x14ac:dyDescent="0.25">
      <c r="A12" s="29" t="s">
        <v>230</v>
      </c>
      <c r="B12" s="82" t="s">
        <v>15</v>
      </c>
      <c r="C12" s="94">
        <v>0.36</v>
      </c>
      <c r="D12" s="38">
        <v>5500</v>
      </c>
      <c r="E12" s="31">
        <f t="shared" ref="E12:E18" si="0">C12*D12</f>
        <v>1980</v>
      </c>
    </row>
    <row r="13" spans="1:5" x14ac:dyDescent="0.25">
      <c r="A13" s="29" t="s">
        <v>30</v>
      </c>
      <c r="B13" s="72" t="s">
        <v>80</v>
      </c>
      <c r="C13" s="59">
        <v>0.08</v>
      </c>
      <c r="D13" s="73">
        <v>90</v>
      </c>
      <c r="E13" s="31">
        <f t="shared" si="0"/>
        <v>7.2</v>
      </c>
    </row>
    <row r="14" spans="1:5" x14ac:dyDescent="0.25">
      <c r="A14" s="29" t="s">
        <v>31</v>
      </c>
      <c r="B14" s="72" t="s">
        <v>93</v>
      </c>
      <c r="C14" s="59">
        <v>1</v>
      </c>
      <c r="D14" s="73">
        <v>35</v>
      </c>
      <c r="E14" s="31">
        <f t="shared" si="0"/>
        <v>35</v>
      </c>
    </row>
    <row r="15" spans="1:5" x14ac:dyDescent="0.25">
      <c r="A15" s="29" t="s">
        <v>22</v>
      </c>
      <c r="B15" s="72" t="s">
        <v>80</v>
      </c>
      <c r="C15" s="59">
        <v>1</v>
      </c>
      <c r="D15" s="73">
        <v>50</v>
      </c>
      <c r="E15" s="31">
        <f t="shared" si="0"/>
        <v>50</v>
      </c>
    </row>
    <row r="16" spans="1:5" ht="15" customHeight="1" x14ac:dyDescent="0.25">
      <c r="A16" s="29" t="s">
        <v>149</v>
      </c>
      <c r="B16" s="72" t="s">
        <v>93</v>
      </c>
      <c r="C16" s="59">
        <v>0.5</v>
      </c>
      <c r="D16" s="73">
        <v>22</v>
      </c>
      <c r="E16" s="31">
        <f t="shared" si="0"/>
        <v>11</v>
      </c>
    </row>
    <row r="17" spans="1:5" x14ac:dyDescent="0.25">
      <c r="A17" s="29" t="s">
        <v>17</v>
      </c>
      <c r="B17" s="72" t="s">
        <v>93</v>
      </c>
      <c r="C17" s="59">
        <v>0.5</v>
      </c>
      <c r="D17" s="73">
        <v>62</v>
      </c>
      <c r="E17" s="31">
        <f t="shared" si="0"/>
        <v>31</v>
      </c>
    </row>
    <row r="18" spans="1:5" x14ac:dyDescent="0.25">
      <c r="A18" s="29" t="s">
        <v>164</v>
      </c>
      <c r="B18" s="72" t="s">
        <v>15</v>
      </c>
      <c r="C18" s="59">
        <v>0.5</v>
      </c>
      <c r="D18" s="73">
        <v>22</v>
      </c>
      <c r="E18" s="31">
        <f t="shared" si="0"/>
        <v>11</v>
      </c>
    </row>
    <row r="19" spans="1:5" x14ac:dyDescent="0.25">
      <c r="A19" s="8" t="s">
        <v>37</v>
      </c>
      <c r="B19" s="8"/>
      <c r="C19" s="9"/>
      <c r="D19" s="9"/>
      <c r="E19" s="9">
        <f>SUM(E11:E18)</f>
        <v>2525.1999999999998</v>
      </c>
    </row>
    <row r="20" spans="1:5" x14ac:dyDescent="0.25">
      <c r="A20" s="10" t="s">
        <v>38</v>
      </c>
      <c r="B20" s="10"/>
      <c r="C20" s="11"/>
      <c r="D20" s="10"/>
      <c r="E20" s="10"/>
    </row>
    <row r="21" spans="1:5" x14ac:dyDescent="0.25">
      <c r="A21" s="12" t="s">
        <v>307</v>
      </c>
      <c r="B21" s="12" t="s">
        <v>117</v>
      </c>
      <c r="C21" s="13">
        <v>1</v>
      </c>
      <c r="D21" s="66">
        <v>143</v>
      </c>
      <c r="E21" s="14">
        <f>C21*D21</f>
        <v>143</v>
      </c>
    </row>
    <row r="22" spans="1:5" x14ac:dyDescent="0.25">
      <c r="A22" s="12" t="s">
        <v>468</v>
      </c>
      <c r="B22" s="12" t="s">
        <v>117</v>
      </c>
      <c r="C22" s="15">
        <v>1.5</v>
      </c>
      <c r="D22" s="66">
        <v>143</v>
      </c>
      <c r="E22" s="14">
        <f t="shared" ref="E22:E23" si="1">C22*D22</f>
        <v>214.5</v>
      </c>
    </row>
    <row r="23" spans="1:5" x14ac:dyDescent="0.25">
      <c r="A23" s="12" t="s">
        <v>469</v>
      </c>
      <c r="B23" s="12" t="s">
        <v>117</v>
      </c>
      <c r="C23" s="15">
        <v>1.5</v>
      </c>
      <c r="D23" s="66">
        <v>143</v>
      </c>
      <c r="E23" s="14">
        <f t="shared" si="1"/>
        <v>214.5</v>
      </c>
    </row>
    <row r="24" spans="1:5" x14ac:dyDescent="0.25">
      <c r="A24" s="8" t="s">
        <v>46</v>
      </c>
      <c r="B24" s="8"/>
      <c r="C24" s="9"/>
      <c r="D24" s="9"/>
      <c r="E24" s="9">
        <f>SUM(E21:E23)</f>
        <v>572</v>
      </c>
    </row>
    <row r="25" spans="1:5" x14ac:dyDescent="0.25">
      <c r="A25" s="10" t="s">
        <v>47</v>
      </c>
      <c r="B25" s="10"/>
      <c r="C25" s="11"/>
      <c r="D25" s="10"/>
      <c r="E25" s="10"/>
    </row>
    <row r="26" spans="1:5" x14ac:dyDescent="0.25">
      <c r="A26" s="12" t="s">
        <v>477</v>
      </c>
      <c r="B26" s="12" t="s">
        <v>117</v>
      </c>
      <c r="C26" s="15">
        <v>4</v>
      </c>
      <c r="D26" s="14">
        <v>250</v>
      </c>
      <c r="E26" s="14">
        <f>C26*D26</f>
        <v>1000</v>
      </c>
    </row>
    <row r="27" spans="1:5" x14ac:dyDescent="0.25">
      <c r="A27" s="8" t="s">
        <v>52</v>
      </c>
      <c r="B27" s="8"/>
      <c r="C27" s="9"/>
      <c r="D27" s="9"/>
      <c r="E27" s="9">
        <f>E26</f>
        <v>1000</v>
      </c>
    </row>
    <row r="28" spans="1:5" x14ac:dyDescent="0.25">
      <c r="A28" s="17" t="s">
        <v>53</v>
      </c>
      <c r="B28" s="17"/>
      <c r="C28" s="18"/>
      <c r="D28" s="17"/>
      <c r="E28" s="19">
        <f>SUM(E19,E24,E27)</f>
        <v>4097.2</v>
      </c>
    </row>
    <row r="29" spans="1:5" ht="15.75" x14ac:dyDescent="0.25">
      <c r="A29" s="20"/>
      <c r="B29" s="20"/>
      <c r="C29" s="20"/>
      <c r="D29" s="20"/>
      <c r="E29" s="20"/>
    </row>
    <row r="30" spans="1:5" ht="15.75" x14ac:dyDescent="0.25">
      <c r="A30" s="20"/>
      <c r="B30" s="20"/>
      <c r="C30" s="20"/>
      <c r="D30" s="20"/>
      <c r="E30" s="20"/>
    </row>
    <row r="31" spans="1:5" ht="15.75" x14ac:dyDescent="0.25">
      <c r="A31" s="239" t="s">
        <v>54</v>
      </c>
      <c r="B31" s="240"/>
      <c r="C31" s="20"/>
      <c r="D31" s="20"/>
      <c r="E31" s="20"/>
    </row>
    <row r="32" spans="1:5" ht="15.75" x14ac:dyDescent="0.25">
      <c r="A32" s="21" t="s">
        <v>9</v>
      </c>
      <c r="B32" s="22">
        <f>E19</f>
        <v>2525.1999999999998</v>
      </c>
      <c r="C32" s="20"/>
      <c r="D32" s="20"/>
      <c r="E32" s="20"/>
    </row>
    <row r="33" spans="1:5" ht="15.75" x14ac:dyDescent="0.25">
      <c r="A33" s="23" t="s">
        <v>38</v>
      </c>
      <c r="B33" s="22">
        <f>E24</f>
        <v>572</v>
      </c>
      <c r="C33" s="20"/>
      <c r="D33" s="20"/>
      <c r="E33" s="20"/>
    </row>
    <row r="34" spans="1:5" ht="15.75" x14ac:dyDescent="0.25">
      <c r="A34" s="23" t="s">
        <v>47</v>
      </c>
      <c r="B34" s="22">
        <f>E27</f>
        <v>1000</v>
      </c>
      <c r="C34" s="20"/>
      <c r="D34" s="20"/>
      <c r="E34" s="20"/>
    </row>
    <row r="35" spans="1:5" ht="15.75" x14ac:dyDescent="0.25">
      <c r="A35" s="24" t="s">
        <v>66</v>
      </c>
      <c r="B35" s="25">
        <f>SUM(B32:B34)</f>
        <v>4097.2</v>
      </c>
      <c r="C35" s="20"/>
      <c r="D35" s="20"/>
      <c r="E35" s="20"/>
    </row>
    <row r="36" spans="1:5" ht="15.75" x14ac:dyDescent="0.25">
      <c r="A36" s="20"/>
      <c r="B36" s="20"/>
      <c r="C36" s="20"/>
      <c r="D36" s="20"/>
      <c r="E36" s="20"/>
    </row>
    <row r="37" spans="1:5" ht="15.75" x14ac:dyDescent="0.25">
      <c r="A37" s="20"/>
      <c r="B37" s="20"/>
      <c r="C37" s="20"/>
      <c r="D37" s="20"/>
      <c r="E37" s="20"/>
    </row>
    <row r="38" spans="1:5" ht="15.75" x14ac:dyDescent="0.25">
      <c r="A38" s="216" t="s">
        <v>333</v>
      </c>
      <c r="B38" s="216"/>
      <c r="C38" s="217"/>
      <c r="D38" s="217"/>
      <c r="E38" s="20"/>
    </row>
    <row r="39" spans="1:5" ht="15.75" x14ac:dyDescent="0.25">
      <c r="A39" s="20" t="s">
        <v>55</v>
      </c>
      <c r="B39" s="20"/>
      <c r="C39" s="20"/>
      <c r="D39" s="20"/>
      <c r="E39" s="20"/>
    </row>
    <row r="40" spans="1:5" ht="15.75" x14ac:dyDescent="0.25">
      <c r="A40" s="217" t="s">
        <v>56</v>
      </c>
      <c r="B40" s="217"/>
      <c r="C40" s="217"/>
      <c r="D40" s="217"/>
      <c r="E40" s="20"/>
    </row>
    <row r="41" spans="1:5" ht="15.75" x14ac:dyDescent="0.25">
      <c r="A41" s="217" t="s">
        <v>57</v>
      </c>
      <c r="B41" s="217"/>
      <c r="C41" s="178"/>
      <c r="D41" s="178"/>
      <c r="E41" s="20"/>
    </row>
    <row r="42" spans="1:5" ht="15.75" x14ac:dyDescent="0.25">
      <c r="A42" s="217" t="s">
        <v>58</v>
      </c>
      <c r="B42" s="217"/>
      <c r="C42" s="217"/>
      <c r="D42" s="217"/>
      <c r="E42" s="20"/>
    </row>
    <row r="43" spans="1:5" ht="15.75" x14ac:dyDescent="0.25">
      <c r="A43" s="217" t="s">
        <v>59</v>
      </c>
      <c r="B43" s="217"/>
      <c r="C43" s="217"/>
      <c r="D43" s="217"/>
      <c r="E43" s="20"/>
    </row>
  </sheetData>
  <mergeCells count="22">
    <mergeCell ref="A42:B42"/>
    <mergeCell ref="C42:D42"/>
    <mergeCell ref="A43:B43"/>
    <mergeCell ref="C43:D43"/>
    <mergeCell ref="A31:B31"/>
    <mergeCell ref="A38:B38"/>
    <mergeCell ref="C38:D38"/>
    <mergeCell ref="A40:B40"/>
    <mergeCell ref="C40:D40"/>
    <mergeCell ref="A41:B41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4"/>
  <sheetViews>
    <sheetView topLeftCell="A30" workbookViewId="0">
      <selection activeCell="D46" sqref="D46"/>
    </sheetView>
  </sheetViews>
  <sheetFormatPr defaultRowHeight="15" x14ac:dyDescent="0.25"/>
  <cols>
    <col min="1" max="1" width="37.5703125" customWidth="1"/>
    <col min="2" max="2" width="14.85546875" customWidth="1"/>
    <col min="3" max="3" width="12.5703125" customWidth="1"/>
    <col min="4" max="4" width="14.28515625" customWidth="1"/>
    <col min="5" max="5" width="13.28515625" customWidth="1"/>
  </cols>
  <sheetData>
    <row r="1" spans="1:5" ht="15" customHeight="1" x14ac:dyDescent="0.25">
      <c r="A1" s="218"/>
      <c r="B1" s="219" t="s">
        <v>0</v>
      </c>
      <c r="C1" s="219"/>
      <c r="D1" s="219"/>
      <c r="E1" s="219"/>
    </row>
    <row r="2" spans="1:5" ht="22.5" customHeight="1" x14ac:dyDescent="0.25">
      <c r="A2" s="218"/>
      <c r="B2" s="219"/>
      <c r="C2" s="219"/>
      <c r="D2" s="219"/>
      <c r="E2" s="219"/>
    </row>
    <row r="3" spans="1:5" ht="15.75" x14ac:dyDescent="0.25">
      <c r="A3" s="220" t="s">
        <v>227</v>
      </c>
      <c r="B3" s="220"/>
      <c r="C3" s="221" t="s">
        <v>346</v>
      </c>
      <c r="D3" s="222"/>
      <c r="E3" s="223"/>
    </row>
    <row r="4" spans="1:5" ht="15.75" x14ac:dyDescent="0.25">
      <c r="A4" s="224" t="s">
        <v>294</v>
      </c>
      <c r="B4" s="224"/>
      <c r="C4" s="221" t="s">
        <v>306</v>
      </c>
      <c r="D4" s="222"/>
      <c r="E4" s="223"/>
    </row>
    <row r="5" spans="1:5" ht="15.75" x14ac:dyDescent="0.25">
      <c r="A5" s="228" t="s">
        <v>360</v>
      </c>
      <c r="B5" s="229"/>
      <c r="C5" s="221" t="s">
        <v>345</v>
      </c>
      <c r="D5" s="222"/>
      <c r="E5" s="223"/>
    </row>
    <row r="6" spans="1:5" ht="15.75" x14ac:dyDescent="0.25">
      <c r="A6" s="103" t="s">
        <v>280</v>
      </c>
      <c r="B6" s="123" t="s">
        <v>369</v>
      </c>
      <c r="C6" s="221" t="s">
        <v>347</v>
      </c>
      <c r="D6" s="222"/>
      <c r="E6" s="223"/>
    </row>
    <row r="7" spans="1:5" x14ac:dyDescent="0.25">
      <c r="A7" s="230" t="s">
        <v>229</v>
      </c>
      <c r="B7" s="245"/>
      <c r="C7" s="231"/>
      <c r="D7" s="231"/>
      <c r="E7" s="232"/>
    </row>
    <row r="8" spans="1:5" x14ac:dyDescent="0.25">
      <c r="A8" s="233" t="s">
        <v>7</v>
      </c>
      <c r="B8" s="233"/>
      <c r="C8" s="233"/>
      <c r="D8" s="233"/>
      <c r="E8" s="233"/>
    </row>
    <row r="9" spans="1:5" x14ac:dyDescent="0.25">
      <c r="A9" s="227" t="s">
        <v>8</v>
      </c>
      <c r="B9" s="227"/>
      <c r="C9" s="227"/>
      <c r="D9" s="227"/>
      <c r="E9" s="227"/>
    </row>
    <row r="10" spans="1:5" x14ac:dyDescent="0.25">
      <c r="A10" s="3" t="s">
        <v>9</v>
      </c>
      <c r="B10" s="3" t="s">
        <v>10</v>
      </c>
      <c r="C10" s="3" t="s">
        <v>362</v>
      </c>
      <c r="D10" s="4" t="s">
        <v>12</v>
      </c>
      <c r="E10" s="3" t="s">
        <v>13</v>
      </c>
    </row>
    <row r="11" spans="1:5" x14ac:dyDescent="0.25">
      <c r="A11" s="29" t="s">
        <v>79</v>
      </c>
      <c r="B11" s="82" t="s">
        <v>80</v>
      </c>
      <c r="C11" s="94">
        <v>5000</v>
      </c>
      <c r="D11" s="31">
        <v>5</v>
      </c>
      <c r="E11" s="31">
        <f>C11*D11</f>
        <v>25000</v>
      </c>
    </row>
    <row r="12" spans="1:5" x14ac:dyDescent="0.25">
      <c r="A12" s="29" t="s">
        <v>230</v>
      </c>
      <c r="B12" s="82" t="s">
        <v>15</v>
      </c>
      <c r="C12" s="94">
        <v>1</v>
      </c>
      <c r="D12" s="38">
        <v>5500</v>
      </c>
      <c r="E12" s="31">
        <f t="shared" ref="E12:E21" si="0">C12*D12</f>
        <v>5500</v>
      </c>
    </row>
    <row r="13" spans="1:5" x14ac:dyDescent="0.25">
      <c r="A13" s="29" t="s">
        <v>231</v>
      </c>
      <c r="B13" s="82" t="s">
        <v>15</v>
      </c>
      <c r="C13" s="94">
        <v>0.8</v>
      </c>
      <c r="D13" s="38">
        <v>5500</v>
      </c>
      <c r="E13" s="31">
        <f t="shared" si="0"/>
        <v>4400</v>
      </c>
    </row>
    <row r="14" spans="1:5" x14ac:dyDescent="0.25">
      <c r="A14" s="29" t="s">
        <v>232</v>
      </c>
      <c r="B14" s="82" t="s">
        <v>15</v>
      </c>
      <c r="C14" s="94">
        <v>1</v>
      </c>
      <c r="D14" s="38">
        <v>3600</v>
      </c>
      <c r="E14" s="31">
        <f t="shared" si="0"/>
        <v>3600</v>
      </c>
    </row>
    <row r="15" spans="1:5" x14ac:dyDescent="0.25">
      <c r="A15" s="29" t="s">
        <v>30</v>
      </c>
      <c r="B15" s="72" t="s">
        <v>18</v>
      </c>
      <c r="C15" s="94">
        <v>2</v>
      </c>
      <c r="D15" s="38">
        <v>55</v>
      </c>
      <c r="E15" s="31">
        <f t="shared" si="0"/>
        <v>110</v>
      </c>
    </row>
    <row r="16" spans="1:5" x14ac:dyDescent="0.25">
      <c r="A16" s="29" t="s">
        <v>31</v>
      </c>
      <c r="B16" s="72" t="s">
        <v>18</v>
      </c>
      <c r="C16" s="94">
        <v>0.8</v>
      </c>
      <c r="D16" s="38">
        <v>427</v>
      </c>
      <c r="E16" s="31">
        <f t="shared" si="0"/>
        <v>341.6</v>
      </c>
    </row>
    <row r="17" spans="1:5" x14ac:dyDescent="0.25">
      <c r="A17" s="29" t="s">
        <v>17</v>
      </c>
      <c r="B17" s="72" t="s">
        <v>18</v>
      </c>
      <c r="C17" s="94">
        <v>1</v>
      </c>
      <c r="D17" s="38">
        <v>130</v>
      </c>
      <c r="E17" s="31">
        <f t="shared" si="0"/>
        <v>130</v>
      </c>
    </row>
    <row r="18" spans="1:5" x14ac:dyDescent="0.25">
      <c r="A18" s="29" t="s">
        <v>19</v>
      </c>
      <c r="B18" s="72" t="s">
        <v>18</v>
      </c>
      <c r="C18" s="94">
        <v>0.2</v>
      </c>
      <c r="D18" s="38">
        <v>240</v>
      </c>
      <c r="E18" s="31">
        <f t="shared" si="0"/>
        <v>48</v>
      </c>
    </row>
    <row r="19" spans="1:5" x14ac:dyDescent="0.25">
      <c r="A19" s="58" t="s">
        <v>22</v>
      </c>
      <c r="B19" s="72" t="s">
        <v>18</v>
      </c>
      <c r="C19" s="94">
        <v>4</v>
      </c>
      <c r="D19" s="38">
        <v>150</v>
      </c>
      <c r="E19" s="31">
        <f t="shared" si="0"/>
        <v>600</v>
      </c>
    </row>
    <row r="20" spans="1:5" x14ac:dyDescent="0.25">
      <c r="A20" s="29" t="s">
        <v>23</v>
      </c>
      <c r="B20" s="72" t="s">
        <v>18</v>
      </c>
      <c r="C20" s="94">
        <v>1</v>
      </c>
      <c r="D20" s="38">
        <v>110</v>
      </c>
      <c r="E20" s="31">
        <f t="shared" si="0"/>
        <v>110</v>
      </c>
    </row>
    <row r="21" spans="1:5" x14ac:dyDescent="0.25">
      <c r="A21" s="29" t="s">
        <v>233</v>
      </c>
      <c r="B21" s="84" t="s">
        <v>93</v>
      </c>
      <c r="C21" s="94">
        <v>8</v>
      </c>
      <c r="D21" s="38">
        <v>110</v>
      </c>
      <c r="E21" s="31">
        <f t="shared" si="0"/>
        <v>880</v>
      </c>
    </row>
    <row r="22" spans="1:5" x14ac:dyDescent="0.25">
      <c r="A22" s="8" t="s">
        <v>37</v>
      </c>
      <c r="B22" s="8"/>
      <c r="C22" s="9"/>
      <c r="D22" s="9"/>
      <c r="E22" s="9">
        <f>SUM(E11:E21)</f>
        <v>40719.599999999999</v>
      </c>
    </row>
    <row r="23" spans="1:5" x14ac:dyDescent="0.25">
      <c r="A23" s="10" t="s">
        <v>38</v>
      </c>
      <c r="B23" s="10"/>
      <c r="C23" s="11"/>
      <c r="D23" s="10"/>
      <c r="E23" s="10"/>
    </row>
    <row r="24" spans="1:5" x14ac:dyDescent="0.25">
      <c r="A24" s="12" t="s">
        <v>234</v>
      </c>
      <c r="B24" s="12" t="s">
        <v>117</v>
      </c>
      <c r="C24" s="13">
        <v>1</v>
      </c>
      <c r="D24" s="66">
        <v>143</v>
      </c>
      <c r="E24" s="14">
        <f>C25*D25</f>
        <v>429</v>
      </c>
    </row>
    <row r="25" spans="1:5" x14ac:dyDescent="0.25">
      <c r="A25" s="12" t="s">
        <v>82</v>
      </c>
      <c r="B25" s="12" t="s">
        <v>117</v>
      </c>
      <c r="C25" s="13">
        <v>3</v>
      </c>
      <c r="D25" s="66">
        <v>143</v>
      </c>
      <c r="E25" s="14">
        <f t="shared" ref="E25:E32" si="1">C26*D26</f>
        <v>286</v>
      </c>
    </row>
    <row r="26" spans="1:5" x14ac:dyDescent="0.25">
      <c r="A26" s="12" t="s">
        <v>235</v>
      </c>
      <c r="B26" s="12" t="s">
        <v>117</v>
      </c>
      <c r="C26" s="13">
        <v>2</v>
      </c>
      <c r="D26" s="66">
        <v>143</v>
      </c>
      <c r="E26" s="14">
        <f t="shared" si="1"/>
        <v>572</v>
      </c>
    </row>
    <row r="27" spans="1:5" x14ac:dyDescent="0.25">
      <c r="A27" s="12" t="s">
        <v>128</v>
      </c>
      <c r="B27" s="12" t="s">
        <v>117</v>
      </c>
      <c r="C27" s="13">
        <v>4</v>
      </c>
      <c r="D27" s="66">
        <v>143</v>
      </c>
      <c r="E27" s="14">
        <f t="shared" si="1"/>
        <v>286</v>
      </c>
    </row>
    <row r="28" spans="1:5" x14ac:dyDescent="0.25">
      <c r="A28" s="12" t="s">
        <v>201</v>
      </c>
      <c r="B28" s="12" t="s">
        <v>117</v>
      </c>
      <c r="C28" s="15">
        <v>2</v>
      </c>
      <c r="D28" s="66">
        <v>143</v>
      </c>
      <c r="E28" s="14">
        <f t="shared" si="1"/>
        <v>286</v>
      </c>
    </row>
    <row r="29" spans="1:5" x14ac:dyDescent="0.25">
      <c r="A29" s="12" t="s">
        <v>236</v>
      </c>
      <c r="B29" s="12" t="s">
        <v>117</v>
      </c>
      <c r="C29" s="15">
        <v>2</v>
      </c>
      <c r="D29" s="66">
        <v>143</v>
      </c>
      <c r="E29" s="14">
        <f t="shared" si="1"/>
        <v>500</v>
      </c>
    </row>
    <row r="30" spans="1:5" x14ac:dyDescent="0.25">
      <c r="A30" s="12" t="s">
        <v>237</v>
      </c>
      <c r="B30" s="12" t="s">
        <v>51</v>
      </c>
      <c r="C30" s="15">
        <v>1</v>
      </c>
      <c r="D30" s="14">
        <v>500</v>
      </c>
      <c r="E30" s="14">
        <f t="shared" si="1"/>
        <v>1000</v>
      </c>
    </row>
    <row r="31" spans="1:5" x14ac:dyDescent="0.25">
      <c r="A31" s="12" t="s">
        <v>180</v>
      </c>
      <c r="B31" s="12" t="s">
        <v>117</v>
      </c>
      <c r="C31" s="15">
        <v>1</v>
      </c>
      <c r="D31" s="14">
        <v>1000</v>
      </c>
      <c r="E31" s="14">
        <f t="shared" si="1"/>
        <v>286</v>
      </c>
    </row>
    <row r="32" spans="1:5" x14ac:dyDescent="0.25">
      <c r="A32" s="12" t="s">
        <v>179</v>
      </c>
      <c r="B32" s="12" t="s">
        <v>117</v>
      </c>
      <c r="C32" s="15">
        <v>2</v>
      </c>
      <c r="D32" s="66">
        <v>143</v>
      </c>
      <c r="E32" s="14">
        <f t="shared" si="1"/>
        <v>572</v>
      </c>
    </row>
    <row r="33" spans="1:5" x14ac:dyDescent="0.25">
      <c r="A33" s="12" t="s">
        <v>238</v>
      </c>
      <c r="B33" s="12" t="s">
        <v>117</v>
      </c>
      <c r="C33" s="15">
        <v>4</v>
      </c>
      <c r="D33" s="66">
        <v>143</v>
      </c>
      <c r="E33" s="14">
        <f>C33*D33</f>
        <v>572</v>
      </c>
    </row>
    <row r="34" spans="1:5" x14ac:dyDescent="0.25">
      <c r="A34" s="8" t="s">
        <v>46</v>
      </c>
      <c r="B34" s="8"/>
      <c r="C34" s="9"/>
      <c r="D34" s="9"/>
      <c r="E34" s="9">
        <f>SUM(E24:E33)</f>
        <v>4789</v>
      </c>
    </row>
    <row r="35" spans="1:5" x14ac:dyDescent="0.25">
      <c r="A35" s="10" t="s">
        <v>47</v>
      </c>
      <c r="B35" s="10"/>
      <c r="C35" s="11"/>
      <c r="D35" s="10"/>
      <c r="E35" s="10"/>
    </row>
    <row r="36" spans="1:5" x14ac:dyDescent="0.25">
      <c r="A36" s="12" t="s">
        <v>239</v>
      </c>
      <c r="B36" s="12" t="s">
        <v>117</v>
      </c>
      <c r="C36" s="16">
        <v>1.2</v>
      </c>
      <c r="D36" s="66">
        <v>143</v>
      </c>
      <c r="E36" s="14">
        <f>C36*D36</f>
        <v>171.6</v>
      </c>
    </row>
    <row r="37" spans="1:5" x14ac:dyDescent="0.25">
      <c r="A37" s="12" t="s">
        <v>240</v>
      </c>
      <c r="B37" s="12" t="s">
        <v>49</v>
      </c>
      <c r="C37" s="15">
        <v>20</v>
      </c>
      <c r="D37" s="14">
        <v>110</v>
      </c>
      <c r="E37" s="14">
        <f>C37*D37</f>
        <v>2200</v>
      </c>
    </row>
    <row r="38" spans="1:5" x14ac:dyDescent="0.25">
      <c r="A38" s="8" t="s">
        <v>52</v>
      </c>
      <c r="B38" s="8"/>
      <c r="C38" s="9"/>
      <c r="D38" s="9"/>
      <c r="E38" s="9">
        <f>SUM(E36:E37)</f>
        <v>2371.6</v>
      </c>
    </row>
    <row r="39" spans="1:5" x14ac:dyDescent="0.25">
      <c r="A39" s="17" t="s">
        <v>53</v>
      </c>
      <c r="B39" s="17"/>
      <c r="C39" s="18"/>
      <c r="D39" s="17"/>
      <c r="E39" s="19">
        <v>47880.2</v>
      </c>
    </row>
    <row r="40" spans="1:5" ht="15.75" x14ac:dyDescent="0.25">
      <c r="A40" s="20"/>
      <c r="B40" s="20"/>
      <c r="C40" s="20"/>
      <c r="D40" s="20"/>
      <c r="E40" s="20"/>
    </row>
    <row r="41" spans="1:5" ht="15.75" x14ac:dyDescent="0.25">
      <c r="A41" s="20"/>
      <c r="B41" s="20"/>
      <c r="C41" s="20"/>
      <c r="D41" s="20"/>
      <c r="E41" s="20"/>
    </row>
    <row r="42" spans="1:5" ht="15.75" x14ac:dyDescent="0.25">
      <c r="A42" s="239" t="s">
        <v>54</v>
      </c>
      <c r="B42" s="240"/>
      <c r="C42" s="20"/>
      <c r="D42" s="20"/>
      <c r="E42" s="20"/>
    </row>
    <row r="43" spans="1:5" ht="15.75" x14ac:dyDescent="0.25">
      <c r="A43" s="21" t="s">
        <v>9</v>
      </c>
      <c r="B43" s="22">
        <f>E22</f>
        <v>40719.599999999999</v>
      </c>
      <c r="C43" s="20"/>
      <c r="D43" s="20"/>
      <c r="E43" s="20"/>
    </row>
    <row r="44" spans="1:5" ht="15.75" x14ac:dyDescent="0.25">
      <c r="A44" s="23" t="s">
        <v>38</v>
      </c>
      <c r="B44" s="22">
        <f>E34</f>
        <v>4789</v>
      </c>
      <c r="C44" s="20"/>
      <c r="D44" s="20"/>
      <c r="E44" s="20"/>
    </row>
    <row r="45" spans="1:5" ht="15.75" x14ac:dyDescent="0.25">
      <c r="A45" s="23" t="s">
        <v>47</v>
      </c>
      <c r="B45" s="22">
        <f>E38</f>
        <v>2371.6</v>
      </c>
      <c r="C45" s="20"/>
      <c r="D45" s="20"/>
      <c r="E45" s="20"/>
    </row>
    <row r="46" spans="1:5" ht="15.75" x14ac:dyDescent="0.25">
      <c r="A46" s="24" t="s">
        <v>66</v>
      </c>
      <c r="B46" s="25">
        <f>SUM(B43:B45)</f>
        <v>47880.2</v>
      </c>
      <c r="C46" s="20"/>
      <c r="D46" s="20"/>
      <c r="E46" s="20"/>
    </row>
    <row r="47" spans="1:5" ht="15.75" x14ac:dyDescent="0.25">
      <c r="A47" s="20"/>
      <c r="B47" s="20"/>
      <c r="C47" s="20"/>
      <c r="D47" s="20"/>
      <c r="E47" s="20"/>
    </row>
    <row r="48" spans="1:5" ht="15.75" x14ac:dyDescent="0.25">
      <c r="A48" s="20"/>
      <c r="B48" s="20"/>
      <c r="C48" s="20"/>
      <c r="D48" s="20"/>
      <c r="E48" s="20"/>
    </row>
    <row r="49" spans="1:5" ht="15.75" x14ac:dyDescent="0.25">
      <c r="A49" s="216" t="s">
        <v>333</v>
      </c>
      <c r="B49" s="216"/>
      <c r="C49" s="217"/>
      <c r="D49" s="217"/>
      <c r="E49" s="20"/>
    </row>
    <row r="50" spans="1:5" ht="15.75" x14ac:dyDescent="0.25">
      <c r="A50" s="20" t="s">
        <v>55</v>
      </c>
      <c r="B50" s="20"/>
      <c r="C50" s="20"/>
      <c r="D50" s="20"/>
      <c r="E50" s="20"/>
    </row>
    <row r="51" spans="1:5" ht="15.75" x14ac:dyDescent="0.25">
      <c r="A51" s="217" t="s">
        <v>56</v>
      </c>
      <c r="B51" s="217"/>
      <c r="C51" s="217"/>
      <c r="D51" s="217"/>
      <c r="E51" s="20"/>
    </row>
    <row r="52" spans="1:5" ht="15.75" x14ac:dyDescent="0.25">
      <c r="A52" s="217" t="s">
        <v>57</v>
      </c>
      <c r="B52" s="217"/>
      <c r="C52" s="26"/>
      <c r="D52" s="26"/>
      <c r="E52" s="20"/>
    </row>
    <row r="53" spans="1:5" ht="15.75" x14ac:dyDescent="0.25">
      <c r="A53" s="217" t="s">
        <v>58</v>
      </c>
      <c r="B53" s="217"/>
      <c r="C53" s="217"/>
      <c r="D53" s="217"/>
      <c r="E53" s="20"/>
    </row>
    <row r="54" spans="1:5" ht="15.75" x14ac:dyDescent="0.25">
      <c r="A54" s="217" t="s">
        <v>59</v>
      </c>
      <c r="B54" s="217"/>
      <c r="C54" s="217"/>
      <c r="D54" s="217"/>
      <c r="E54" s="20"/>
    </row>
  </sheetData>
  <mergeCells count="22"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  <mergeCell ref="A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workbookViewId="0">
      <selection activeCell="B27" sqref="B27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8" customHeight="1" x14ac:dyDescent="0.25">
      <c r="A1" s="260"/>
      <c r="B1" s="262" t="s">
        <v>0</v>
      </c>
      <c r="C1" s="263"/>
      <c r="D1" s="263"/>
      <c r="E1" s="264"/>
    </row>
    <row r="2" spans="1:5" ht="21.75" customHeight="1" x14ac:dyDescent="0.25">
      <c r="A2" s="261"/>
      <c r="B2" s="265"/>
      <c r="C2" s="266"/>
      <c r="D2" s="266"/>
      <c r="E2" s="267"/>
    </row>
    <row r="3" spans="1:5" x14ac:dyDescent="0.25">
      <c r="A3" s="268" t="s">
        <v>310</v>
      </c>
      <c r="B3" s="269"/>
      <c r="C3" s="269"/>
      <c r="D3" s="269"/>
      <c r="E3" s="270"/>
    </row>
    <row r="4" spans="1:5" x14ac:dyDescent="0.25">
      <c r="A4" s="251" t="s">
        <v>60</v>
      </c>
      <c r="B4" s="252"/>
      <c r="C4" s="252"/>
      <c r="D4" s="252"/>
      <c r="E4" s="253"/>
    </row>
    <row r="5" spans="1:5" x14ac:dyDescent="0.25">
      <c r="A5" s="103" t="s">
        <v>280</v>
      </c>
      <c r="B5" s="88"/>
      <c r="C5" s="88"/>
      <c r="D5" s="88"/>
      <c r="E5" s="89"/>
    </row>
    <row r="6" spans="1:5" x14ac:dyDescent="0.25">
      <c r="A6" s="236" t="s">
        <v>360</v>
      </c>
      <c r="B6" s="252"/>
      <c r="C6" s="252"/>
      <c r="D6" s="252"/>
      <c r="E6" s="253"/>
    </row>
    <row r="7" spans="1:5" x14ac:dyDescent="0.25">
      <c r="A7" s="254" t="s">
        <v>144</v>
      </c>
      <c r="B7" s="255"/>
      <c r="C7" s="255"/>
      <c r="D7" s="255"/>
      <c r="E7" s="256"/>
    </row>
    <row r="8" spans="1:5" x14ac:dyDescent="0.25">
      <c r="A8" s="257" t="s">
        <v>8</v>
      </c>
      <c r="B8" s="258"/>
      <c r="C8" s="258"/>
      <c r="D8" s="258"/>
      <c r="E8" s="259"/>
    </row>
    <row r="9" spans="1:5" x14ac:dyDescent="0.25">
      <c r="A9" s="28" t="s">
        <v>145</v>
      </c>
      <c r="B9" s="28" t="s">
        <v>10</v>
      </c>
      <c r="C9" s="28" t="s">
        <v>242</v>
      </c>
      <c r="D9" s="28" t="s">
        <v>12</v>
      </c>
      <c r="E9" s="53" t="s">
        <v>243</v>
      </c>
    </row>
    <row r="10" spans="1:5" x14ac:dyDescent="0.25">
      <c r="A10" s="29" t="s">
        <v>311</v>
      </c>
      <c r="B10" s="29" t="s">
        <v>80</v>
      </c>
      <c r="C10" s="29">
        <v>30</v>
      </c>
      <c r="D10" s="31">
        <v>5.55</v>
      </c>
      <c r="E10" s="31">
        <f t="shared" ref="E10:E15" si="0">C10*D10</f>
        <v>166.5</v>
      </c>
    </row>
    <row r="11" spans="1:5" x14ac:dyDescent="0.25">
      <c r="A11" s="29" t="s">
        <v>312</v>
      </c>
      <c r="B11" s="29" t="s">
        <v>247</v>
      </c>
      <c r="C11" s="29">
        <v>4</v>
      </c>
      <c r="D11" s="31">
        <v>125</v>
      </c>
      <c r="E11" s="31">
        <f t="shared" si="0"/>
        <v>500</v>
      </c>
    </row>
    <row r="12" spans="1:5" x14ac:dyDescent="0.25">
      <c r="A12" s="29" t="s">
        <v>259</v>
      </c>
      <c r="B12" s="29" t="s">
        <v>247</v>
      </c>
      <c r="C12" s="54">
        <v>1.5</v>
      </c>
      <c r="D12" s="31">
        <v>3.5</v>
      </c>
      <c r="E12" s="31">
        <f t="shared" si="0"/>
        <v>5.25</v>
      </c>
    </row>
    <row r="13" spans="1:5" x14ac:dyDescent="0.25">
      <c r="A13" s="29" t="s">
        <v>257</v>
      </c>
      <c r="B13" s="29" t="s">
        <v>15</v>
      </c>
      <c r="C13" s="54">
        <v>6</v>
      </c>
      <c r="D13" s="31">
        <v>300</v>
      </c>
      <c r="E13" s="31">
        <f t="shared" si="0"/>
        <v>1800</v>
      </c>
    </row>
    <row r="14" spans="1:5" x14ac:dyDescent="0.25">
      <c r="A14" s="29" t="s">
        <v>313</v>
      </c>
      <c r="B14" s="29" t="s">
        <v>80</v>
      </c>
      <c r="C14" s="54">
        <v>900</v>
      </c>
      <c r="D14" s="31">
        <v>3</v>
      </c>
      <c r="E14" s="31">
        <f t="shared" si="0"/>
        <v>2700</v>
      </c>
    </row>
    <row r="15" spans="1:5" x14ac:dyDescent="0.25">
      <c r="A15" s="29" t="s">
        <v>314</v>
      </c>
      <c r="B15" s="29" t="s">
        <v>80</v>
      </c>
      <c r="C15" s="54">
        <v>2100</v>
      </c>
      <c r="D15" s="31">
        <v>1.1000000000000001</v>
      </c>
      <c r="E15" s="31">
        <f t="shared" si="0"/>
        <v>2310</v>
      </c>
    </row>
    <row r="16" spans="1:5" x14ac:dyDescent="0.25">
      <c r="A16" s="8" t="s">
        <v>37</v>
      </c>
      <c r="B16" s="55"/>
      <c r="C16" s="56"/>
      <c r="D16" s="56"/>
      <c r="E16" s="9">
        <f>SUM(E10:E15)</f>
        <v>7481.75</v>
      </c>
    </row>
    <row r="17" spans="1:5" x14ac:dyDescent="0.25">
      <c r="A17" s="35" t="s">
        <v>81</v>
      </c>
      <c r="B17" s="35"/>
      <c r="C17" s="57"/>
      <c r="D17" s="35"/>
      <c r="E17" s="10"/>
    </row>
    <row r="18" spans="1:5" x14ac:dyDescent="0.25">
      <c r="A18" s="58" t="s">
        <v>250</v>
      </c>
      <c r="B18" s="58" t="s">
        <v>51</v>
      </c>
      <c r="C18" s="59">
        <v>6</v>
      </c>
      <c r="D18" s="73">
        <v>100</v>
      </c>
      <c r="E18" s="73">
        <f>C18*D18</f>
        <v>600</v>
      </c>
    </row>
    <row r="19" spans="1:5" x14ac:dyDescent="0.25">
      <c r="A19" s="58" t="s">
        <v>315</v>
      </c>
      <c r="B19" s="58" t="s">
        <v>49</v>
      </c>
      <c r="C19" s="95">
        <v>33</v>
      </c>
      <c r="D19" s="73">
        <v>22</v>
      </c>
      <c r="E19" s="73">
        <f>C19*D19</f>
        <v>726</v>
      </c>
    </row>
    <row r="20" spans="1:5" x14ac:dyDescent="0.25">
      <c r="A20" s="8" t="s">
        <v>46</v>
      </c>
      <c r="B20" s="55"/>
      <c r="C20" s="56"/>
      <c r="D20" s="56"/>
      <c r="E20" s="9">
        <f>SUM(E18:E19)</f>
        <v>1326</v>
      </c>
    </row>
    <row r="21" spans="1:5" x14ac:dyDescent="0.25">
      <c r="A21" s="61" t="s">
        <v>66</v>
      </c>
      <c r="B21" s="61"/>
      <c r="C21" s="61"/>
      <c r="D21" s="61"/>
      <c r="E21" s="62">
        <f>SUM(E16,E20)</f>
        <v>8807.75</v>
      </c>
    </row>
    <row r="24" spans="1:5" x14ac:dyDescent="0.25">
      <c r="A24" s="239" t="s">
        <v>54</v>
      </c>
      <c r="B24" s="240"/>
    </row>
    <row r="25" spans="1:5" x14ac:dyDescent="0.25">
      <c r="A25" s="28" t="str">
        <f>A9</f>
        <v>1-Insumos</v>
      </c>
      <c r="B25" s="44">
        <f>E16</f>
        <v>7481.75</v>
      </c>
    </row>
    <row r="26" spans="1:5" x14ac:dyDescent="0.25">
      <c r="A26" s="35" t="str">
        <f>A17</f>
        <v>2-Serviços</v>
      </c>
      <c r="B26" s="44">
        <f>E20</f>
        <v>1326</v>
      </c>
    </row>
    <row r="27" spans="1:5" x14ac:dyDescent="0.25">
      <c r="A27" s="17" t="s">
        <v>66</v>
      </c>
      <c r="B27" s="62">
        <f>SUM(B25:B26)</f>
        <v>8807.75</v>
      </c>
    </row>
    <row r="30" spans="1:5" x14ac:dyDescent="0.25">
      <c r="A30" s="216" t="s">
        <v>333</v>
      </c>
      <c r="B30" s="216"/>
      <c r="C30" s="216"/>
      <c r="D30" s="216"/>
    </row>
    <row r="31" spans="1:5" x14ac:dyDescent="0.25">
      <c r="A31" t="s">
        <v>55</v>
      </c>
    </row>
    <row r="32" spans="1:5" ht="15.75" x14ac:dyDescent="0.25">
      <c r="A32" s="217" t="s">
        <v>56</v>
      </c>
      <c r="B32" s="217"/>
      <c r="C32" s="217"/>
      <c r="D32" s="217"/>
    </row>
    <row r="33" spans="1:4" ht="15.75" x14ac:dyDescent="0.25">
      <c r="A33" s="217" t="s">
        <v>57</v>
      </c>
      <c r="B33" s="217"/>
      <c r="C33" s="217"/>
      <c r="D33" s="217"/>
    </row>
    <row r="34" spans="1:4" ht="15.75" x14ac:dyDescent="0.25">
      <c r="A34" s="217" t="s">
        <v>58</v>
      </c>
      <c r="B34" s="217"/>
      <c r="C34" s="217"/>
      <c r="D34" s="217"/>
    </row>
    <row r="35" spans="1:4" ht="15.75" x14ac:dyDescent="0.25">
      <c r="A35" s="217" t="s">
        <v>59</v>
      </c>
      <c r="B35" s="217"/>
    </row>
  </sheetData>
  <mergeCells count="17">
    <mergeCell ref="A1:A2"/>
    <mergeCell ref="B1:E2"/>
    <mergeCell ref="A3:E3"/>
    <mergeCell ref="A4:E4"/>
    <mergeCell ref="A6:E6"/>
    <mergeCell ref="C30:D30"/>
    <mergeCell ref="A32:B32"/>
    <mergeCell ref="C32:D32"/>
    <mergeCell ref="A35:B35"/>
    <mergeCell ref="A7:E7"/>
    <mergeCell ref="A33:B33"/>
    <mergeCell ref="C33:D33"/>
    <mergeCell ref="A34:B34"/>
    <mergeCell ref="C34:D34"/>
    <mergeCell ref="A8:E8"/>
    <mergeCell ref="A24:B24"/>
    <mergeCell ref="A30:B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3"/>
  <sheetViews>
    <sheetView topLeftCell="A6" workbookViewId="0">
      <selection activeCell="D16" sqref="D16"/>
    </sheetView>
  </sheetViews>
  <sheetFormatPr defaultRowHeight="15" x14ac:dyDescent="0.25"/>
  <cols>
    <col min="1" max="1" width="27.5703125" customWidth="1"/>
    <col min="2" max="2" width="10.5703125" bestFit="1" customWidth="1"/>
    <col min="3" max="3" width="18.85546875" bestFit="1" customWidth="1"/>
    <col min="4" max="4" width="13.42578125" bestFit="1" customWidth="1"/>
    <col min="5" max="5" width="15.140625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5.5" customHeight="1" x14ac:dyDescent="0.25">
      <c r="A2" s="234"/>
      <c r="B2" s="219"/>
      <c r="C2" s="219"/>
      <c r="D2" s="219"/>
      <c r="E2" s="219"/>
    </row>
    <row r="3" spans="1:5" x14ac:dyDescent="0.25">
      <c r="A3" s="268" t="s">
        <v>253</v>
      </c>
      <c r="B3" s="269"/>
      <c r="C3" s="269"/>
      <c r="D3" s="269"/>
      <c r="E3" s="270"/>
    </row>
    <row r="4" spans="1:5" x14ac:dyDescent="0.25">
      <c r="A4" s="251" t="s">
        <v>251</v>
      </c>
      <c r="B4" s="252"/>
      <c r="C4" s="252"/>
      <c r="D4" s="252"/>
      <c r="E4" s="253"/>
    </row>
    <row r="5" spans="1:5" x14ac:dyDescent="0.25">
      <c r="A5" s="251" t="s">
        <v>316</v>
      </c>
      <c r="B5" s="252"/>
      <c r="C5" s="252"/>
      <c r="D5" s="252"/>
      <c r="E5" s="253"/>
    </row>
    <row r="6" spans="1:5" x14ac:dyDescent="0.25">
      <c r="A6" s="117" t="s">
        <v>370</v>
      </c>
      <c r="B6" s="118"/>
      <c r="C6" s="118"/>
      <c r="D6" s="118"/>
      <c r="E6" s="119"/>
    </row>
    <row r="7" spans="1:5" x14ac:dyDescent="0.25">
      <c r="A7" s="117" t="s">
        <v>371</v>
      </c>
      <c r="B7" s="118"/>
      <c r="C7" s="118"/>
      <c r="D7" s="118"/>
      <c r="E7" s="119"/>
    </row>
    <row r="8" spans="1:5" x14ac:dyDescent="0.25">
      <c r="A8" s="251" t="s">
        <v>360</v>
      </c>
      <c r="B8" s="252"/>
      <c r="C8" s="252"/>
      <c r="D8" s="252"/>
      <c r="E8" s="253"/>
    </row>
    <row r="9" spans="1:5" x14ac:dyDescent="0.25">
      <c r="A9" s="235" t="s">
        <v>144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28" t="s">
        <v>242</v>
      </c>
      <c r="D11" s="28" t="s">
        <v>12</v>
      </c>
      <c r="E11" s="53" t="s">
        <v>243</v>
      </c>
    </row>
    <row r="12" spans="1:5" x14ac:dyDescent="0.25">
      <c r="A12" s="29" t="s">
        <v>245</v>
      </c>
      <c r="B12" s="29" t="s">
        <v>80</v>
      </c>
      <c r="C12" s="54">
        <v>100</v>
      </c>
      <c r="D12" s="31">
        <v>3.05</v>
      </c>
      <c r="E12" s="31">
        <f t="shared" ref="E12:E13" si="0">C12*D12</f>
        <v>305</v>
      </c>
    </row>
    <row r="13" spans="1:5" x14ac:dyDescent="0.25">
      <c r="A13" s="29" t="s">
        <v>248</v>
      </c>
      <c r="B13" s="29" t="s">
        <v>247</v>
      </c>
      <c r="C13" s="54">
        <v>3</v>
      </c>
      <c r="D13" s="31">
        <v>3.5</v>
      </c>
      <c r="E13" s="31">
        <f t="shared" si="0"/>
        <v>10.5</v>
      </c>
    </row>
    <row r="14" spans="1:5" x14ac:dyDescent="0.25">
      <c r="A14" s="8" t="s">
        <v>37</v>
      </c>
      <c r="B14" s="55"/>
      <c r="C14" s="56"/>
      <c r="D14" s="56"/>
      <c r="E14" s="9">
        <f>SUM(E12:E13)</f>
        <v>315.5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58" t="s">
        <v>249</v>
      </c>
      <c r="B16" s="58" t="s">
        <v>51</v>
      </c>
      <c r="C16" s="59">
        <v>1</v>
      </c>
      <c r="D16" s="73">
        <v>100</v>
      </c>
      <c r="E16" s="73">
        <v>100</v>
      </c>
    </row>
    <row r="17" spans="1:5" x14ac:dyDescent="0.25">
      <c r="A17" s="58" t="s">
        <v>250</v>
      </c>
      <c r="B17" s="58" t="s">
        <v>49</v>
      </c>
      <c r="C17" s="95">
        <v>1</v>
      </c>
      <c r="D17" s="73">
        <v>48</v>
      </c>
      <c r="E17" s="73">
        <v>48</v>
      </c>
    </row>
    <row r="18" spans="1:5" x14ac:dyDescent="0.25">
      <c r="A18" s="8" t="s">
        <v>52</v>
      </c>
      <c r="B18" s="55"/>
      <c r="C18" s="56"/>
      <c r="D18" s="56"/>
      <c r="E18" s="9">
        <v>148</v>
      </c>
    </row>
    <row r="19" spans="1:5" x14ac:dyDescent="0.25">
      <c r="A19" s="61" t="s">
        <v>66</v>
      </c>
      <c r="B19" s="61"/>
      <c r="C19" s="61"/>
      <c r="D19" s="61"/>
      <c r="E19" s="62">
        <f>SUM(E14,E18)</f>
        <v>463.5</v>
      </c>
    </row>
    <row r="22" spans="1:5" x14ac:dyDescent="0.25">
      <c r="A22" s="239" t="s">
        <v>54</v>
      </c>
      <c r="B22" s="240"/>
    </row>
    <row r="23" spans="1:5" x14ac:dyDescent="0.25">
      <c r="A23" s="28" t="s">
        <v>145</v>
      </c>
      <c r="B23" s="44">
        <f>E14</f>
        <v>315.5</v>
      </c>
    </row>
    <row r="24" spans="1:5" x14ac:dyDescent="0.25">
      <c r="A24" s="35" t="s">
        <v>81</v>
      </c>
      <c r="B24" s="44">
        <f>E18</f>
        <v>148</v>
      </c>
    </row>
    <row r="25" spans="1:5" x14ac:dyDescent="0.25">
      <c r="A25" s="17" t="s">
        <v>66</v>
      </c>
      <c r="B25" s="62">
        <f>E19</f>
        <v>463.5</v>
      </c>
    </row>
    <row r="28" spans="1:5" x14ac:dyDescent="0.25">
      <c r="A28" s="216" t="s">
        <v>333</v>
      </c>
      <c r="B28" s="216"/>
      <c r="C28" s="216"/>
      <c r="D28" s="216"/>
    </row>
    <row r="29" spans="1:5" x14ac:dyDescent="0.25">
      <c r="A29" t="s">
        <v>55</v>
      </c>
    </row>
    <row r="30" spans="1:5" ht="15.75" x14ac:dyDescent="0.25">
      <c r="A30" s="217" t="s">
        <v>56</v>
      </c>
      <c r="B30" s="217"/>
      <c r="C30" s="217"/>
      <c r="D30" s="217"/>
    </row>
    <row r="31" spans="1:5" ht="15.75" x14ac:dyDescent="0.25">
      <c r="A31" s="217" t="s">
        <v>57</v>
      </c>
      <c r="B31" s="217"/>
      <c r="C31" s="217"/>
      <c r="D31" s="217"/>
    </row>
    <row r="32" spans="1:5" ht="15.75" x14ac:dyDescent="0.25">
      <c r="A32" s="217" t="s">
        <v>58</v>
      </c>
      <c r="B32" s="217"/>
      <c r="C32" s="217"/>
      <c r="D32" s="217"/>
    </row>
    <row r="33" spans="1:2" ht="15.75" x14ac:dyDescent="0.25">
      <c r="A33" s="217" t="s">
        <v>59</v>
      </c>
      <c r="B33" s="217"/>
    </row>
  </sheetData>
  <mergeCells count="18">
    <mergeCell ref="A31:B31"/>
    <mergeCell ref="C31:D31"/>
    <mergeCell ref="A32:B32"/>
    <mergeCell ref="C32:D32"/>
    <mergeCell ref="A33:B33"/>
    <mergeCell ref="A30:B30"/>
    <mergeCell ref="C30:D30"/>
    <mergeCell ref="A1:A2"/>
    <mergeCell ref="B1:E2"/>
    <mergeCell ref="A3:E3"/>
    <mergeCell ref="A4:E4"/>
    <mergeCell ref="A5:E5"/>
    <mergeCell ref="A8:E8"/>
    <mergeCell ref="A9:E9"/>
    <mergeCell ref="A10:E10"/>
    <mergeCell ref="A22:B22"/>
    <mergeCell ref="A28:B28"/>
    <mergeCell ref="C28:D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5"/>
  <sheetViews>
    <sheetView topLeftCell="A10" workbookViewId="0">
      <selection activeCell="D18" sqref="D18"/>
    </sheetView>
  </sheetViews>
  <sheetFormatPr defaultRowHeight="15" x14ac:dyDescent="0.25"/>
  <cols>
    <col min="1" max="1" width="26.42578125" customWidth="1"/>
    <col min="2" max="2" width="10.57031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33.75" customHeight="1" x14ac:dyDescent="0.25">
      <c r="A2" s="234"/>
      <c r="B2" s="219"/>
      <c r="C2" s="219"/>
      <c r="D2" s="219"/>
      <c r="E2" s="219"/>
    </row>
    <row r="3" spans="1:5" x14ac:dyDescent="0.25">
      <c r="A3" s="268" t="s">
        <v>253</v>
      </c>
      <c r="B3" s="269"/>
      <c r="C3" s="269"/>
      <c r="D3" s="269"/>
      <c r="E3" s="270"/>
    </row>
    <row r="4" spans="1:5" x14ac:dyDescent="0.25">
      <c r="A4" s="251" t="s">
        <v>254</v>
      </c>
      <c r="B4" s="252"/>
      <c r="C4" s="252"/>
      <c r="D4" s="252"/>
      <c r="E4" s="253"/>
    </row>
    <row r="5" spans="1:5" x14ac:dyDescent="0.25">
      <c r="A5" s="251" t="s">
        <v>316</v>
      </c>
      <c r="B5" s="252"/>
      <c r="C5" s="252"/>
      <c r="D5" s="252"/>
      <c r="E5" s="253"/>
    </row>
    <row r="6" spans="1:5" x14ac:dyDescent="0.25">
      <c r="A6" s="117" t="s">
        <v>370</v>
      </c>
      <c r="B6" s="118"/>
      <c r="C6" s="118"/>
      <c r="D6" s="118"/>
      <c r="E6" s="119"/>
    </row>
    <row r="7" spans="1:5" x14ac:dyDescent="0.25">
      <c r="A7" s="117" t="s">
        <v>371</v>
      </c>
      <c r="B7" s="118"/>
      <c r="C7" s="118"/>
      <c r="D7" s="118"/>
      <c r="E7" s="119"/>
    </row>
    <row r="8" spans="1:5" x14ac:dyDescent="0.25">
      <c r="A8" s="251" t="s">
        <v>360</v>
      </c>
      <c r="B8" s="252"/>
      <c r="C8" s="252"/>
      <c r="D8" s="252"/>
      <c r="E8" s="253"/>
    </row>
    <row r="9" spans="1:5" x14ac:dyDescent="0.25">
      <c r="A9" s="235" t="s">
        <v>144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28" t="s">
        <v>242</v>
      </c>
      <c r="D11" s="28" t="s">
        <v>12</v>
      </c>
      <c r="E11" s="53" t="s">
        <v>243</v>
      </c>
    </row>
    <row r="12" spans="1:5" x14ac:dyDescent="0.25">
      <c r="A12" s="29" t="s">
        <v>252</v>
      </c>
      <c r="B12" s="29" t="s">
        <v>15</v>
      </c>
      <c r="C12" s="29">
        <v>0.17</v>
      </c>
      <c r="D12" s="31">
        <v>2380</v>
      </c>
      <c r="E12" s="31">
        <f>C12*D12</f>
        <v>404.6</v>
      </c>
    </row>
    <row r="13" spans="1:5" x14ac:dyDescent="0.25">
      <c r="A13" s="29" t="s">
        <v>245</v>
      </c>
      <c r="B13" s="29" t="s">
        <v>80</v>
      </c>
      <c r="C13" s="54">
        <v>90</v>
      </c>
      <c r="D13" s="31">
        <v>3.05</v>
      </c>
      <c r="E13" s="31">
        <f>C13*D13</f>
        <v>274.5</v>
      </c>
    </row>
    <row r="14" spans="1:5" x14ac:dyDescent="0.25">
      <c r="A14" s="29" t="s">
        <v>246</v>
      </c>
      <c r="B14" s="29" t="s">
        <v>247</v>
      </c>
      <c r="C14" s="54">
        <v>2</v>
      </c>
      <c r="D14" s="31">
        <v>2.5</v>
      </c>
      <c r="E14" s="31">
        <f>C14*D14</f>
        <v>5</v>
      </c>
    </row>
    <row r="15" spans="1:5" x14ac:dyDescent="0.25">
      <c r="A15" s="29" t="s">
        <v>248</v>
      </c>
      <c r="B15" s="29" t="s">
        <v>247</v>
      </c>
      <c r="C15" s="54">
        <v>3</v>
      </c>
      <c r="D15" s="31">
        <v>3.5</v>
      </c>
      <c r="E15" s="31">
        <f>C15*D15</f>
        <v>10.5</v>
      </c>
    </row>
    <row r="16" spans="1:5" x14ac:dyDescent="0.25">
      <c r="A16" s="8" t="s">
        <v>37</v>
      </c>
      <c r="B16" s="55"/>
      <c r="C16" s="56"/>
      <c r="D16" s="56"/>
      <c r="E16" s="9">
        <f>SUM(E12:E15)</f>
        <v>694.6</v>
      </c>
    </row>
    <row r="17" spans="1:5" x14ac:dyDescent="0.25">
      <c r="A17" s="35" t="s">
        <v>81</v>
      </c>
      <c r="B17" s="35"/>
      <c r="C17" s="57"/>
      <c r="D17" s="35"/>
      <c r="E17" s="10"/>
    </row>
    <row r="18" spans="1:5" x14ac:dyDescent="0.25">
      <c r="A18" s="58" t="s">
        <v>249</v>
      </c>
      <c r="B18" s="58" t="s">
        <v>51</v>
      </c>
      <c r="C18" s="59">
        <v>1</v>
      </c>
      <c r="D18" s="73">
        <v>100</v>
      </c>
      <c r="E18" s="73">
        <f>C18*D18</f>
        <v>100</v>
      </c>
    </row>
    <row r="19" spans="1:5" x14ac:dyDescent="0.25">
      <c r="A19" s="58" t="s">
        <v>250</v>
      </c>
      <c r="B19" s="58" t="s">
        <v>49</v>
      </c>
      <c r="C19" s="95">
        <v>1</v>
      </c>
      <c r="D19" s="73">
        <v>48</v>
      </c>
      <c r="E19" s="73">
        <f>C19*D19</f>
        <v>48</v>
      </c>
    </row>
    <row r="20" spans="1:5" x14ac:dyDescent="0.25">
      <c r="A20" s="8" t="s">
        <v>52</v>
      </c>
      <c r="B20" s="55"/>
      <c r="C20" s="56"/>
      <c r="D20" s="56"/>
      <c r="E20" s="9">
        <f>SUM(E18:E19)</f>
        <v>148</v>
      </c>
    </row>
    <row r="21" spans="1:5" x14ac:dyDescent="0.25">
      <c r="A21" s="61" t="s">
        <v>66</v>
      </c>
      <c r="B21" s="61"/>
      <c r="C21" s="61"/>
      <c r="D21" s="61"/>
      <c r="E21" s="62">
        <f>SUM(E16,E20)</f>
        <v>842.6</v>
      </c>
    </row>
    <row r="24" spans="1:5" x14ac:dyDescent="0.25">
      <c r="A24" s="239" t="s">
        <v>54</v>
      </c>
      <c r="B24" s="240"/>
    </row>
    <row r="25" spans="1:5" x14ac:dyDescent="0.25">
      <c r="A25" s="28" t="str">
        <f>A11</f>
        <v>1-Insumos</v>
      </c>
      <c r="B25" s="44">
        <f>E16</f>
        <v>694.6</v>
      </c>
    </row>
    <row r="26" spans="1:5" x14ac:dyDescent="0.25">
      <c r="A26" s="35" t="str">
        <f>A17</f>
        <v>2-Serviços</v>
      </c>
      <c r="B26" s="44">
        <f>E20</f>
        <v>148</v>
      </c>
    </row>
    <row r="27" spans="1:5" x14ac:dyDescent="0.25">
      <c r="A27" s="17" t="s">
        <v>66</v>
      </c>
      <c r="B27" s="62">
        <f>SUM(B25:B26)</f>
        <v>842.6</v>
      </c>
    </row>
    <row r="30" spans="1:5" x14ac:dyDescent="0.25">
      <c r="A30" s="216" t="s">
        <v>333</v>
      </c>
      <c r="B30" s="216"/>
      <c r="C30" s="216"/>
      <c r="D30" s="216"/>
    </row>
    <row r="31" spans="1:5" x14ac:dyDescent="0.25">
      <c r="A31" t="s">
        <v>55</v>
      </c>
    </row>
    <row r="32" spans="1:5" ht="15.75" x14ac:dyDescent="0.25">
      <c r="A32" s="217" t="s">
        <v>56</v>
      </c>
      <c r="B32" s="217"/>
      <c r="C32" s="217"/>
      <c r="D32" s="217"/>
    </row>
    <row r="33" spans="1:4" ht="15.75" x14ac:dyDescent="0.25">
      <c r="A33" s="217" t="s">
        <v>57</v>
      </c>
      <c r="B33" s="217"/>
      <c r="C33" s="217"/>
      <c r="D33" s="217"/>
    </row>
    <row r="34" spans="1:4" ht="15.75" x14ac:dyDescent="0.25">
      <c r="A34" s="217" t="s">
        <v>58</v>
      </c>
      <c r="B34" s="217"/>
      <c r="C34" s="217"/>
      <c r="D34" s="217"/>
    </row>
    <row r="35" spans="1:4" ht="15.75" x14ac:dyDescent="0.25">
      <c r="A35" s="217" t="s">
        <v>59</v>
      </c>
      <c r="B35" s="217"/>
    </row>
  </sheetData>
  <mergeCells count="18">
    <mergeCell ref="A33:B33"/>
    <mergeCell ref="C33:D33"/>
    <mergeCell ref="A34:B34"/>
    <mergeCell ref="C34:D34"/>
    <mergeCell ref="A35:B35"/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5"/>
  <sheetViews>
    <sheetView topLeftCell="A11" workbookViewId="0">
      <selection activeCell="D18" sqref="D18"/>
    </sheetView>
  </sheetViews>
  <sheetFormatPr defaultRowHeight="15" x14ac:dyDescent="0.25"/>
  <cols>
    <col min="1" max="1" width="24" customWidth="1"/>
    <col min="2" max="2" width="14.7109375" customWidth="1"/>
    <col min="3" max="3" width="18.85546875" bestFit="1" customWidth="1"/>
    <col min="4" max="5" width="14.140625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32.25" customHeight="1" x14ac:dyDescent="0.25">
      <c r="A2" s="234"/>
      <c r="B2" s="219"/>
      <c r="C2" s="219"/>
      <c r="D2" s="219"/>
      <c r="E2" s="219"/>
    </row>
    <row r="3" spans="1:5" x14ac:dyDescent="0.25">
      <c r="A3" s="268" t="s">
        <v>241</v>
      </c>
      <c r="B3" s="269"/>
      <c r="C3" s="269"/>
      <c r="D3" s="269"/>
      <c r="E3" s="270"/>
    </row>
    <row r="4" spans="1:5" x14ac:dyDescent="0.25">
      <c r="A4" s="251" t="s">
        <v>3</v>
      </c>
      <c r="B4" s="252"/>
      <c r="C4" s="252"/>
      <c r="D4" s="252"/>
      <c r="E4" s="253"/>
    </row>
    <row r="5" spans="1:5" x14ac:dyDescent="0.25">
      <c r="A5" s="251" t="s">
        <v>318</v>
      </c>
      <c r="B5" s="252"/>
      <c r="C5" s="252"/>
      <c r="D5" s="252"/>
      <c r="E5" s="253"/>
    </row>
    <row r="6" spans="1:5" x14ac:dyDescent="0.25">
      <c r="A6" s="117" t="s">
        <v>317</v>
      </c>
      <c r="B6" s="118"/>
      <c r="C6" s="118"/>
      <c r="D6" s="118"/>
      <c r="E6" s="119"/>
    </row>
    <row r="7" spans="1:5" x14ac:dyDescent="0.25">
      <c r="A7" s="117" t="s">
        <v>372</v>
      </c>
      <c r="B7" s="118"/>
      <c r="C7" s="118"/>
      <c r="D7" s="118"/>
      <c r="E7" s="119"/>
    </row>
    <row r="8" spans="1:5" x14ac:dyDescent="0.25">
      <c r="A8" s="251" t="s">
        <v>360</v>
      </c>
      <c r="B8" s="252"/>
      <c r="C8" s="252"/>
      <c r="D8" s="252"/>
      <c r="E8" s="253"/>
    </row>
    <row r="9" spans="1:5" x14ac:dyDescent="0.25">
      <c r="A9" s="235" t="s">
        <v>144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28" t="s">
        <v>242</v>
      </c>
      <c r="D11" s="28" t="s">
        <v>12</v>
      </c>
      <c r="E11" s="53" t="s">
        <v>243</v>
      </c>
    </row>
    <row r="12" spans="1:5" x14ac:dyDescent="0.25">
      <c r="A12" s="29" t="s">
        <v>245</v>
      </c>
      <c r="B12" s="29" t="s">
        <v>80</v>
      </c>
      <c r="C12" s="54">
        <v>50</v>
      </c>
      <c r="D12" s="31">
        <v>3.05</v>
      </c>
      <c r="E12" s="31">
        <f>C12*D12</f>
        <v>152.5</v>
      </c>
    </row>
    <row r="13" spans="1:5" x14ac:dyDescent="0.25">
      <c r="A13" s="29" t="s">
        <v>246</v>
      </c>
      <c r="B13" s="29" t="s">
        <v>247</v>
      </c>
      <c r="C13" s="54">
        <v>2</v>
      </c>
      <c r="D13" s="31">
        <v>2.5</v>
      </c>
      <c r="E13" s="31">
        <f>C13*D13</f>
        <v>5</v>
      </c>
    </row>
    <row r="14" spans="1:5" x14ac:dyDescent="0.25">
      <c r="A14" s="29" t="s">
        <v>248</v>
      </c>
      <c r="B14" s="29" t="s">
        <v>247</v>
      </c>
      <c r="C14" s="54">
        <v>5</v>
      </c>
      <c r="D14" s="31">
        <v>10</v>
      </c>
      <c r="E14" s="31">
        <f>C14*D14</f>
        <v>50</v>
      </c>
    </row>
    <row r="15" spans="1:5" x14ac:dyDescent="0.25">
      <c r="A15" s="29" t="s">
        <v>365</v>
      </c>
      <c r="B15" s="29" t="s">
        <v>10</v>
      </c>
      <c r="C15" s="54">
        <v>1</v>
      </c>
      <c r="D15" s="31">
        <v>60</v>
      </c>
      <c r="E15" s="31">
        <f>C15*D15</f>
        <v>60</v>
      </c>
    </row>
    <row r="16" spans="1:5" x14ac:dyDescent="0.25">
      <c r="A16" s="61" t="s">
        <v>37</v>
      </c>
      <c r="B16" s="172"/>
      <c r="C16" s="173"/>
      <c r="D16" s="173"/>
      <c r="E16" s="62">
        <f>SUM(E12:E15)</f>
        <v>267.5</v>
      </c>
    </row>
    <row r="17" spans="1:5" x14ac:dyDescent="0.25">
      <c r="A17" s="35" t="s">
        <v>81</v>
      </c>
      <c r="B17" s="35"/>
      <c r="C17" s="57"/>
      <c r="D17" s="35"/>
      <c r="E17" s="10"/>
    </row>
    <row r="18" spans="1:5" x14ac:dyDescent="0.25">
      <c r="A18" s="58" t="s">
        <v>249</v>
      </c>
      <c r="B18" s="58" t="s">
        <v>51</v>
      </c>
      <c r="C18" s="59">
        <v>1</v>
      </c>
      <c r="D18" s="73">
        <v>100</v>
      </c>
      <c r="E18" s="73">
        <f>C18*D18</f>
        <v>100</v>
      </c>
    </row>
    <row r="19" spans="1:5" x14ac:dyDescent="0.25">
      <c r="A19" s="58" t="s">
        <v>250</v>
      </c>
      <c r="B19" s="58" t="s">
        <v>49</v>
      </c>
      <c r="C19" s="95">
        <v>1</v>
      </c>
      <c r="D19" s="73">
        <v>48</v>
      </c>
      <c r="E19" s="73">
        <f>C19*D19</f>
        <v>48</v>
      </c>
    </row>
    <row r="20" spans="1:5" x14ac:dyDescent="0.25">
      <c r="A20" s="8" t="s">
        <v>52</v>
      </c>
      <c r="B20" s="55"/>
      <c r="C20" s="56"/>
      <c r="D20" s="56"/>
      <c r="E20" s="9">
        <f>SUM(E18:E19)</f>
        <v>148</v>
      </c>
    </row>
    <row r="21" spans="1:5" x14ac:dyDescent="0.25">
      <c r="A21" s="61" t="s">
        <v>66</v>
      </c>
      <c r="B21" s="61"/>
      <c r="C21" s="61"/>
      <c r="D21" s="61"/>
      <c r="E21" s="62">
        <f>SUM(E16,E20)</f>
        <v>415.5</v>
      </c>
    </row>
    <row r="24" spans="1:5" x14ac:dyDescent="0.25">
      <c r="A24" s="239" t="s">
        <v>54</v>
      </c>
      <c r="B24" s="240"/>
    </row>
    <row r="25" spans="1:5" x14ac:dyDescent="0.25">
      <c r="A25" s="28" t="str">
        <f>A11</f>
        <v>1-Insumos</v>
      </c>
      <c r="B25" s="44">
        <f>E16</f>
        <v>267.5</v>
      </c>
    </row>
    <row r="26" spans="1:5" x14ac:dyDescent="0.25">
      <c r="A26" s="35" t="str">
        <f>A17</f>
        <v>2-Serviços</v>
      </c>
      <c r="B26" s="44">
        <f>E20</f>
        <v>148</v>
      </c>
    </row>
    <row r="27" spans="1:5" x14ac:dyDescent="0.25">
      <c r="A27" s="17" t="s">
        <v>66</v>
      </c>
      <c r="B27" s="62">
        <f>SUM(B25:B26)</f>
        <v>415.5</v>
      </c>
    </row>
    <row r="30" spans="1:5" x14ac:dyDescent="0.25">
      <c r="A30" s="216" t="s">
        <v>333</v>
      </c>
      <c r="B30" s="216"/>
      <c r="C30" s="216"/>
      <c r="D30" s="216"/>
    </row>
    <row r="31" spans="1:5" x14ac:dyDescent="0.25">
      <c r="A31" t="s">
        <v>55</v>
      </c>
    </row>
    <row r="32" spans="1:5" ht="15.75" x14ac:dyDescent="0.25">
      <c r="A32" s="217" t="s">
        <v>56</v>
      </c>
      <c r="B32" s="217"/>
      <c r="C32" s="217"/>
      <c r="D32" s="217"/>
    </row>
    <row r="33" spans="1:4" ht="15.75" x14ac:dyDescent="0.25">
      <c r="A33" s="217" t="s">
        <v>57</v>
      </c>
      <c r="B33" s="217"/>
      <c r="C33" s="217"/>
      <c r="D33" s="217"/>
    </row>
    <row r="34" spans="1:4" ht="15.75" x14ac:dyDescent="0.25">
      <c r="A34" s="217" t="s">
        <v>58</v>
      </c>
      <c r="B34" s="217"/>
      <c r="C34" s="217"/>
      <c r="D34" s="217"/>
    </row>
    <row r="35" spans="1:4" ht="15.75" x14ac:dyDescent="0.25">
      <c r="A35" s="217" t="s">
        <v>59</v>
      </c>
      <c r="B35" s="217"/>
    </row>
  </sheetData>
  <mergeCells count="18">
    <mergeCell ref="A33:B33"/>
    <mergeCell ref="C33:D33"/>
    <mergeCell ref="A34:B34"/>
    <mergeCell ref="C34:D34"/>
    <mergeCell ref="A35:B35"/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5"/>
  <sheetViews>
    <sheetView topLeftCell="A7" workbookViewId="0">
      <selection activeCell="D18" sqref="D18"/>
    </sheetView>
  </sheetViews>
  <sheetFormatPr defaultRowHeight="15" x14ac:dyDescent="0.25"/>
  <cols>
    <col min="1" max="1" width="25.28515625" customWidth="1"/>
    <col min="2" max="2" width="16.42578125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8.5" customHeight="1" x14ac:dyDescent="0.25">
      <c r="A2" s="234"/>
      <c r="B2" s="219"/>
      <c r="C2" s="219"/>
      <c r="D2" s="219"/>
      <c r="E2" s="219"/>
    </row>
    <row r="3" spans="1:5" x14ac:dyDescent="0.25">
      <c r="A3" s="268" t="s">
        <v>241</v>
      </c>
      <c r="B3" s="269"/>
      <c r="C3" s="269"/>
      <c r="D3" s="269"/>
      <c r="E3" s="270"/>
    </row>
    <row r="4" spans="1:5" x14ac:dyDescent="0.25">
      <c r="A4" s="251" t="s">
        <v>60</v>
      </c>
      <c r="B4" s="252"/>
      <c r="C4" s="252"/>
      <c r="D4" s="252"/>
      <c r="E4" s="253"/>
    </row>
    <row r="5" spans="1:5" x14ac:dyDescent="0.25">
      <c r="A5" s="251" t="s">
        <v>318</v>
      </c>
      <c r="B5" s="252"/>
      <c r="C5" s="252"/>
      <c r="D5" s="252"/>
      <c r="E5" s="253"/>
    </row>
    <row r="6" spans="1:5" x14ac:dyDescent="0.25">
      <c r="A6" s="117" t="s">
        <v>317</v>
      </c>
      <c r="B6" s="118"/>
      <c r="C6" s="118"/>
      <c r="D6" s="118"/>
      <c r="E6" s="119"/>
    </row>
    <row r="7" spans="1:5" x14ac:dyDescent="0.25">
      <c r="A7" s="117" t="s">
        <v>372</v>
      </c>
      <c r="B7" s="118"/>
      <c r="C7" s="118"/>
      <c r="D7" s="118"/>
      <c r="E7" s="119"/>
    </row>
    <row r="8" spans="1:5" x14ac:dyDescent="0.25">
      <c r="A8" s="251" t="s">
        <v>360</v>
      </c>
      <c r="B8" s="252"/>
      <c r="C8" s="252"/>
      <c r="D8" s="252"/>
      <c r="E8" s="253"/>
    </row>
    <row r="9" spans="1:5" x14ac:dyDescent="0.25">
      <c r="A9" s="235" t="s">
        <v>144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28" t="s">
        <v>242</v>
      </c>
      <c r="D11" s="28" t="s">
        <v>12</v>
      </c>
      <c r="E11" s="53" t="s">
        <v>243</v>
      </c>
    </row>
    <row r="12" spans="1:5" x14ac:dyDescent="0.25">
      <c r="A12" s="29" t="s">
        <v>252</v>
      </c>
      <c r="B12" s="29" t="s">
        <v>15</v>
      </c>
      <c r="C12" s="29">
        <v>0.22</v>
      </c>
      <c r="D12" s="31">
        <v>2180</v>
      </c>
      <c r="E12" s="31">
        <f>C12*D12</f>
        <v>479.6</v>
      </c>
    </row>
    <row r="13" spans="1:5" x14ac:dyDescent="0.25">
      <c r="A13" s="29" t="s">
        <v>245</v>
      </c>
      <c r="B13" s="29" t="s">
        <v>80</v>
      </c>
      <c r="C13" s="54">
        <v>60</v>
      </c>
      <c r="D13" s="31">
        <v>3.05</v>
      </c>
      <c r="E13" s="31">
        <f>C13*D13</f>
        <v>183</v>
      </c>
    </row>
    <row r="14" spans="1:5" x14ac:dyDescent="0.25">
      <c r="A14" s="29" t="s">
        <v>246</v>
      </c>
      <c r="B14" s="29" t="s">
        <v>247</v>
      </c>
      <c r="C14" s="54">
        <v>2</v>
      </c>
      <c r="D14" s="31">
        <v>2.5</v>
      </c>
      <c r="E14" s="31">
        <f>C14*D14</f>
        <v>5</v>
      </c>
    </row>
    <row r="15" spans="1:5" x14ac:dyDescent="0.25">
      <c r="A15" s="29" t="s">
        <v>248</v>
      </c>
      <c r="B15" s="29" t="s">
        <v>247</v>
      </c>
      <c r="C15" s="54">
        <v>5</v>
      </c>
      <c r="D15" s="31">
        <v>10</v>
      </c>
      <c r="E15" s="31">
        <f>C15*D15</f>
        <v>50</v>
      </c>
    </row>
    <row r="16" spans="1:5" x14ac:dyDescent="0.25">
      <c r="A16" s="8" t="s">
        <v>37</v>
      </c>
      <c r="B16" s="55"/>
      <c r="C16" s="56"/>
      <c r="D16" s="56"/>
      <c r="E16" s="9">
        <f>SUM(E12:E15)</f>
        <v>717.6</v>
      </c>
    </row>
    <row r="17" spans="1:5" x14ac:dyDescent="0.25">
      <c r="A17" s="35" t="s">
        <v>81</v>
      </c>
      <c r="B17" s="35"/>
      <c r="C17" s="57"/>
      <c r="D17" s="35"/>
      <c r="E17" s="10"/>
    </row>
    <row r="18" spans="1:5" x14ac:dyDescent="0.25">
      <c r="A18" s="58" t="s">
        <v>249</v>
      </c>
      <c r="B18" s="58" t="s">
        <v>51</v>
      </c>
      <c r="C18" s="59">
        <v>1</v>
      </c>
      <c r="D18" s="73">
        <v>100</v>
      </c>
      <c r="E18" s="73">
        <f>C18*D18</f>
        <v>100</v>
      </c>
    </row>
    <row r="19" spans="1:5" x14ac:dyDescent="0.25">
      <c r="A19" s="58" t="s">
        <v>250</v>
      </c>
      <c r="B19" s="58" t="s">
        <v>49</v>
      </c>
      <c r="C19" s="95">
        <v>1</v>
      </c>
      <c r="D19" s="73">
        <v>48</v>
      </c>
      <c r="E19" s="73">
        <f>C19*D19</f>
        <v>48</v>
      </c>
    </row>
    <row r="20" spans="1:5" x14ac:dyDescent="0.25">
      <c r="A20" s="8" t="s">
        <v>52</v>
      </c>
      <c r="B20" s="55"/>
      <c r="C20" s="56"/>
      <c r="D20" s="56"/>
      <c r="E20" s="9">
        <f>SUM(E18:E19)</f>
        <v>148</v>
      </c>
    </row>
    <row r="21" spans="1:5" x14ac:dyDescent="0.25">
      <c r="A21" s="61" t="s">
        <v>66</v>
      </c>
      <c r="B21" s="61"/>
      <c r="C21" s="61"/>
      <c r="D21" s="61"/>
      <c r="E21" s="62">
        <f>SUM(E16,E20)</f>
        <v>865.6</v>
      </c>
    </row>
    <row r="24" spans="1:5" x14ac:dyDescent="0.25">
      <c r="A24" s="239" t="s">
        <v>54</v>
      </c>
      <c r="B24" s="240"/>
    </row>
    <row r="25" spans="1:5" x14ac:dyDescent="0.25">
      <c r="A25" s="28" t="str">
        <f>A11</f>
        <v>1-Insumos</v>
      </c>
      <c r="B25" s="44">
        <f>E16</f>
        <v>717.6</v>
      </c>
    </row>
    <row r="26" spans="1:5" x14ac:dyDescent="0.25">
      <c r="A26" s="35" t="str">
        <f>A17</f>
        <v>2-Serviços</v>
      </c>
      <c r="B26" s="44">
        <f>E20</f>
        <v>148</v>
      </c>
    </row>
    <row r="27" spans="1:5" x14ac:dyDescent="0.25">
      <c r="A27" s="17" t="s">
        <v>66</v>
      </c>
      <c r="B27" s="62">
        <f>SUM(B25:B26)</f>
        <v>865.6</v>
      </c>
    </row>
    <row r="30" spans="1:5" x14ac:dyDescent="0.25">
      <c r="A30" s="216" t="s">
        <v>333</v>
      </c>
      <c r="B30" s="216"/>
      <c r="C30" s="216"/>
      <c r="D30" s="216"/>
    </row>
    <row r="31" spans="1:5" x14ac:dyDescent="0.25">
      <c r="A31" t="s">
        <v>55</v>
      </c>
    </row>
    <row r="32" spans="1:5" ht="15.75" x14ac:dyDescent="0.25">
      <c r="A32" s="217" t="s">
        <v>56</v>
      </c>
      <c r="B32" s="217"/>
      <c r="C32" s="217"/>
      <c r="D32" s="217"/>
    </row>
    <row r="33" spans="1:4" ht="15.75" x14ac:dyDescent="0.25">
      <c r="A33" s="217" t="s">
        <v>57</v>
      </c>
      <c r="B33" s="217"/>
      <c r="C33" s="217"/>
      <c r="D33" s="217"/>
    </row>
    <row r="34" spans="1:4" ht="15.75" x14ac:dyDescent="0.25">
      <c r="A34" s="217" t="s">
        <v>58</v>
      </c>
      <c r="B34" s="217"/>
      <c r="C34" s="217"/>
      <c r="D34" s="217"/>
    </row>
    <row r="35" spans="1:4" ht="15.75" x14ac:dyDescent="0.25">
      <c r="A35" s="217" t="s">
        <v>59</v>
      </c>
      <c r="B35" s="217"/>
    </row>
  </sheetData>
  <mergeCells count="18">
    <mergeCell ref="A33:B33"/>
    <mergeCell ref="C33:D33"/>
    <mergeCell ref="A34:B34"/>
    <mergeCell ref="C34:D34"/>
    <mergeCell ref="A35:B35"/>
    <mergeCell ref="A32:B32"/>
    <mergeCell ref="C32:D32"/>
    <mergeCell ref="A1:A2"/>
    <mergeCell ref="B1:E2"/>
    <mergeCell ref="A3:E3"/>
    <mergeCell ref="A4:E4"/>
    <mergeCell ref="A5:E5"/>
    <mergeCell ref="A8:E8"/>
    <mergeCell ref="A9:E9"/>
    <mergeCell ref="A10:E10"/>
    <mergeCell ref="A24:B24"/>
    <mergeCell ref="A30:B30"/>
    <mergeCell ref="C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7"/>
  <sheetViews>
    <sheetView topLeftCell="A7" workbookViewId="0">
      <selection activeCell="D19" sqref="D19"/>
    </sheetView>
  </sheetViews>
  <sheetFormatPr defaultRowHeight="15" x14ac:dyDescent="0.25"/>
  <cols>
    <col min="1" max="1" width="25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9.25" customHeight="1" x14ac:dyDescent="0.25">
      <c r="A2" s="234"/>
      <c r="B2" s="219"/>
      <c r="C2" s="219"/>
      <c r="D2" s="219"/>
      <c r="E2" s="219"/>
    </row>
    <row r="3" spans="1:5" x14ac:dyDescent="0.25">
      <c r="A3" s="268" t="s">
        <v>241</v>
      </c>
      <c r="B3" s="269"/>
      <c r="C3" s="269"/>
      <c r="D3" s="269"/>
      <c r="E3" s="270"/>
    </row>
    <row r="4" spans="1:5" x14ac:dyDescent="0.25">
      <c r="A4" s="251" t="s">
        <v>67</v>
      </c>
      <c r="B4" s="252"/>
      <c r="C4" s="252"/>
      <c r="D4" s="252"/>
      <c r="E4" s="253"/>
    </row>
    <row r="5" spans="1:5" x14ac:dyDescent="0.25">
      <c r="A5" s="251" t="s">
        <v>318</v>
      </c>
      <c r="B5" s="252"/>
      <c r="C5" s="252"/>
      <c r="D5" s="252"/>
      <c r="E5" s="253"/>
    </row>
    <row r="6" spans="1:5" x14ac:dyDescent="0.25">
      <c r="A6" s="117" t="s">
        <v>317</v>
      </c>
      <c r="B6" s="118"/>
      <c r="C6" s="118"/>
      <c r="D6" s="118"/>
      <c r="E6" s="119"/>
    </row>
    <row r="7" spans="1:5" x14ac:dyDescent="0.25">
      <c r="A7" s="117" t="s">
        <v>372</v>
      </c>
      <c r="B7" s="118"/>
      <c r="C7" s="118"/>
      <c r="D7" s="118"/>
      <c r="E7" s="119"/>
    </row>
    <row r="8" spans="1:5" x14ac:dyDescent="0.25">
      <c r="A8" s="251" t="s">
        <v>360</v>
      </c>
      <c r="B8" s="252"/>
      <c r="C8" s="252"/>
      <c r="D8" s="252"/>
      <c r="E8" s="253"/>
    </row>
    <row r="9" spans="1:5" x14ac:dyDescent="0.25">
      <c r="A9" s="235" t="s">
        <v>481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28" t="s">
        <v>242</v>
      </c>
      <c r="D11" s="28" t="s">
        <v>12</v>
      </c>
      <c r="E11" s="53" t="s">
        <v>243</v>
      </c>
    </row>
    <row r="12" spans="1:5" x14ac:dyDescent="0.25">
      <c r="A12" s="29" t="s">
        <v>244</v>
      </c>
      <c r="B12" s="29" t="s">
        <v>15</v>
      </c>
      <c r="C12" s="29">
        <v>0.45</v>
      </c>
      <c r="D12" s="31">
        <v>320</v>
      </c>
      <c r="E12" s="31">
        <f>C12*D12</f>
        <v>144</v>
      </c>
    </row>
    <row r="13" spans="1:5" x14ac:dyDescent="0.25">
      <c r="A13" s="29" t="s">
        <v>252</v>
      </c>
      <c r="B13" s="29" t="s">
        <v>15</v>
      </c>
      <c r="C13" s="29">
        <v>0.31</v>
      </c>
      <c r="D13" s="31">
        <v>2180</v>
      </c>
      <c r="E13" s="31">
        <f>C13*D13</f>
        <v>675.8</v>
      </c>
    </row>
    <row r="14" spans="1:5" x14ac:dyDescent="0.25">
      <c r="A14" s="29" t="s">
        <v>245</v>
      </c>
      <c r="B14" s="29" t="s">
        <v>80</v>
      </c>
      <c r="C14" s="54">
        <v>15</v>
      </c>
      <c r="D14" s="31">
        <v>3.05</v>
      </c>
      <c r="E14" s="31">
        <f>C14*D14</f>
        <v>45.75</v>
      </c>
    </row>
    <row r="15" spans="1:5" x14ac:dyDescent="0.25">
      <c r="A15" s="29" t="s">
        <v>246</v>
      </c>
      <c r="B15" s="29" t="s">
        <v>247</v>
      </c>
      <c r="C15" s="54">
        <v>2</v>
      </c>
      <c r="D15" s="31">
        <v>2.5</v>
      </c>
      <c r="E15" s="31">
        <f>C15*D15</f>
        <v>5</v>
      </c>
    </row>
    <row r="16" spans="1:5" x14ac:dyDescent="0.25">
      <c r="A16" s="29" t="s">
        <v>248</v>
      </c>
      <c r="B16" s="29" t="s">
        <v>247</v>
      </c>
      <c r="C16" s="54">
        <v>4</v>
      </c>
      <c r="D16" s="31">
        <v>10</v>
      </c>
      <c r="E16" s="31">
        <f>C16*D16</f>
        <v>40</v>
      </c>
    </row>
    <row r="17" spans="1:5" x14ac:dyDescent="0.25">
      <c r="A17" s="8" t="s">
        <v>37</v>
      </c>
      <c r="B17" s="55"/>
      <c r="C17" s="56"/>
      <c r="D17" s="56"/>
      <c r="E17" s="9">
        <f>SUM(E12:E16)</f>
        <v>910.55</v>
      </c>
    </row>
    <row r="18" spans="1:5" x14ac:dyDescent="0.25">
      <c r="A18" s="35" t="s">
        <v>81</v>
      </c>
      <c r="B18" s="35"/>
      <c r="C18" s="57"/>
      <c r="D18" s="35"/>
      <c r="E18" s="10"/>
    </row>
    <row r="19" spans="1:5" x14ac:dyDescent="0.25">
      <c r="A19" s="58" t="s">
        <v>249</v>
      </c>
      <c r="B19" s="58" t="s">
        <v>51</v>
      </c>
      <c r="C19" s="59">
        <v>1</v>
      </c>
      <c r="D19" s="73">
        <v>100</v>
      </c>
      <c r="E19" s="73">
        <f>C19*D19</f>
        <v>100</v>
      </c>
    </row>
    <row r="20" spans="1:5" x14ac:dyDescent="0.25">
      <c r="A20" s="58" t="s">
        <v>366</v>
      </c>
      <c r="B20" s="58" t="s">
        <v>51</v>
      </c>
      <c r="C20" s="59">
        <v>1</v>
      </c>
      <c r="D20" s="73">
        <v>80</v>
      </c>
      <c r="E20" s="73">
        <f>C20*D20</f>
        <v>80</v>
      </c>
    </row>
    <row r="21" spans="1:5" x14ac:dyDescent="0.25">
      <c r="A21" s="58" t="s">
        <v>250</v>
      </c>
      <c r="B21" s="58" t="s">
        <v>49</v>
      </c>
      <c r="C21" s="95">
        <v>1</v>
      </c>
      <c r="D21" s="73">
        <v>48</v>
      </c>
      <c r="E21" s="73">
        <f>C21*D21</f>
        <v>48</v>
      </c>
    </row>
    <row r="22" spans="1:5" x14ac:dyDescent="0.25">
      <c r="A22" s="8" t="s">
        <v>52</v>
      </c>
      <c r="B22" s="55"/>
      <c r="C22" s="56"/>
      <c r="D22" s="56"/>
      <c r="E22" s="9">
        <f>SUM(E19:E21)</f>
        <v>228</v>
      </c>
    </row>
    <row r="23" spans="1:5" x14ac:dyDescent="0.25">
      <c r="A23" s="61" t="s">
        <v>66</v>
      </c>
      <c r="B23" s="61"/>
      <c r="C23" s="61"/>
      <c r="D23" s="61"/>
      <c r="E23" s="62">
        <f>SUM(E17,E22)</f>
        <v>1138.55</v>
      </c>
    </row>
    <row r="26" spans="1:5" x14ac:dyDescent="0.25">
      <c r="A26" s="239" t="s">
        <v>54</v>
      </c>
      <c r="B26" s="240"/>
    </row>
    <row r="27" spans="1:5" x14ac:dyDescent="0.25">
      <c r="A27" s="28" t="str">
        <f>A11</f>
        <v>1-Insumos</v>
      </c>
      <c r="B27" s="44">
        <f>E17</f>
        <v>910.55</v>
      </c>
    </row>
    <row r="28" spans="1:5" x14ac:dyDescent="0.25">
      <c r="A28" s="35" t="str">
        <f>A18</f>
        <v>2-Serviços</v>
      </c>
      <c r="B28" s="44">
        <f>E22</f>
        <v>228</v>
      </c>
    </row>
    <row r="29" spans="1:5" x14ac:dyDescent="0.25">
      <c r="A29" s="17" t="s">
        <v>66</v>
      </c>
      <c r="B29" s="62">
        <f>SUM(B27:B28)</f>
        <v>1138.55</v>
      </c>
    </row>
    <row r="32" spans="1:5" x14ac:dyDescent="0.25">
      <c r="A32" s="216" t="s">
        <v>333</v>
      </c>
      <c r="B32" s="216"/>
      <c r="C32" s="216"/>
      <c r="D32" s="216"/>
    </row>
    <row r="33" spans="1:4" x14ac:dyDescent="0.25">
      <c r="A33" t="s">
        <v>55</v>
      </c>
    </row>
    <row r="34" spans="1:4" ht="15.75" x14ac:dyDescent="0.25">
      <c r="A34" s="217" t="s">
        <v>56</v>
      </c>
      <c r="B34" s="217"/>
      <c r="C34" s="217"/>
      <c r="D34" s="217"/>
    </row>
    <row r="35" spans="1:4" ht="15.75" x14ac:dyDescent="0.25">
      <c r="A35" s="217" t="s">
        <v>57</v>
      </c>
      <c r="B35" s="217"/>
      <c r="C35" s="217"/>
      <c r="D35" s="217"/>
    </row>
    <row r="36" spans="1:4" ht="15.75" x14ac:dyDescent="0.25">
      <c r="A36" s="217" t="s">
        <v>58</v>
      </c>
      <c r="B36" s="217"/>
      <c r="C36" s="217"/>
      <c r="D36" s="217"/>
    </row>
    <row r="37" spans="1:4" ht="15.75" x14ac:dyDescent="0.25">
      <c r="A37" s="217" t="s">
        <v>59</v>
      </c>
      <c r="B37" s="217"/>
    </row>
  </sheetData>
  <mergeCells count="18">
    <mergeCell ref="A35:B35"/>
    <mergeCell ref="C35:D35"/>
    <mergeCell ref="A36:B36"/>
    <mergeCell ref="C36:D36"/>
    <mergeCell ref="A37:B37"/>
    <mergeCell ref="A34:B34"/>
    <mergeCell ref="C34:D34"/>
    <mergeCell ref="A1:A2"/>
    <mergeCell ref="B1:E2"/>
    <mergeCell ref="A3:E3"/>
    <mergeCell ref="A4:E4"/>
    <mergeCell ref="A5:E5"/>
    <mergeCell ref="A8:E8"/>
    <mergeCell ref="A9:E9"/>
    <mergeCell ref="A10:E10"/>
    <mergeCell ref="A26:B26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4"/>
  <sheetViews>
    <sheetView topLeftCell="A4" workbookViewId="0">
      <selection activeCell="E20" sqref="E20"/>
    </sheetView>
  </sheetViews>
  <sheetFormatPr defaultRowHeight="15" x14ac:dyDescent="0.25"/>
  <cols>
    <col min="1" max="1" width="26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31.5" customHeight="1" x14ac:dyDescent="0.25">
      <c r="A2" s="234"/>
      <c r="B2" s="219"/>
      <c r="C2" s="219"/>
      <c r="D2" s="219"/>
      <c r="E2" s="219"/>
    </row>
    <row r="3" spans="1:5" x14ac:dyDescent="0.25">
      <c r="A3" s="268" t="s">
        <v>367</v>
      </c>
      <c r="B3" s="269"/>
      <c r="C3" s="269"/>
      <c r="D3" s="269"/>
      <c r="E3" s="270"/>
    </row>
    <row r="4" spans="1:5" x14ac:dyDescent="0.25">
      <c r="A4" s="251" t="s">
        <v>319</v>
      </c>
      <c r="B4" s="252"/>
      <c r="C4" s="252"/>
      <c r="D4" s="252"/>
      <c r="E4" s="253"/>
    </row>
    <row r="5" spans="1:5" x14ac:dyDescent="0.25">
      <c r="A5" s="251" t="s">
        <v>320</v>
      </c>
      <c r="B5" s="252"/>
      <c r="C5" s="252"/>
      <c r="D5" s="252"/>
      <c r="E5" s="253"/>
    </row>
    <row r="6" spans="1:5" x14ac:dyDescent="0.25">
      <c r="A6" s="117" t="s">
        <v>373</v>
      </c>
      <c r="B6" s="118"/>
      <c r="C6" s="118"/>
      <c r="D6" s="118"/>
      <c r="E6" s="119"/>
    </row>
    <row r="7" spans="1:5" x14ac:dyDescent="0.25">
      <c r="A7" s="251" t="s">
        <v>360</v>
      </c>
      <c r="B7" s="252"/>
      <c r="C7" s="252"/>
      <c r="D7" s="252"/>
      <c r="E7" s="253"/>
    </row>
    <row r="8" spans="1:5" x14ac:dyDescent="0.25">
      <c r="A8" s="235" t="s">
        <v>481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242</v>
      </c>
      <c r="D10" s="28" t="s">
        <v>12</v>
      </c>
      <c r="E10" s="53" t="s">
        <v>243</v>
      </c>
    </row>
    <row r="11" spans="1:5" x14ac:dyDescent="0.25">
      <c r="A11" s="29" t="s">
        <v>244</v>
      </c>
      <c r="B11" s="29" t="s">
        <v>15</v>
      </c>
      <c r="C11" s="29">
        <v>0.6</v>
      </c>
      <c r="D11" s="31">
        <v>320</v>
      </c>
      <c r="E11" s="31">
        <f>C11*D11</f>
        <v>192</v>
      </c>
    </row>
    <row r="12" spans="1:5" x14ac:dyDescent="0.25">
      <c r="A12" s="29" t="s">
        <v>252</v>
      </c>
      <c r="B12" s="29" t="s">
        <v>15</v>
      </c>
      <c r="C12" s="29">
        <v>0.32</v>
      </c>
      <c r="D12" s="31">
        <v>2180</v>
      </c>
      <c r="E12" s="31">
        <f>C12*D12</f>
        <v>697.6</v>
      </c>
    </row>
    <row r="13" spans="1:5" x14ac:dyDescent="0.25">
      <c r="A13" s="29" t="s">
        <v>245</v>
      </c>
      <c r="B13" s="29" t="s">
        <v>80</v>
      </c>
      <c r="C13" s="54">
        <v>50</v>
      </c>
      <c r="D13" s="31">
        <v>3.05</v>
      </c>
      <c r="E13" s="31">
        <f>C13*D13</f>
        <v>152.5</v>
      </c>
    </row>
    <row r="14" spans="1:5" x14ac:dyDescent="0.25">
      <c r="A14" s="29" t="s">
        <v>368</v>
      </c>
      <c r="B14" s="29" t="s">
        <v>10</v>
      </c>
      <c r="C14" s="54">
        <v>1</v>
      </c>
      <c r="D14" s="31">
        <v>18.5</v>
      </c>
      <c r="E14" s="31">
        <f>C14*D14</f>
        <v>18.5</v>
      </c>
    </row>
    <row r="15" spans="1:5" x14ac:dyDescent="0.25">
      <c r="A15" s="8" t="s">
        <v>37</v>
      </c>
      <c r="B15" s="55"/>
      <c r="C15" s="56"/>
      <c r="D15" s="56"/>
      <c r="E15" s="9">
        <f>SUM(E11:E14)</f>
        <v>1060.5999999999999</v>
      </c>
    </row>
    <row r="16" spans="1:5" x14ac:dyDescent="0.25">
      <c r="A16" s="35" t="s">
        <v>81</v>
      </c>
      <c r="B16" s="35"/>
      <c r="C16" s="57"/>
      <c r="D16" s="35"/>
      <c r="E16" s="10"/>
    </row>
    <row r="17" spans="1:5" x14ac:dyDescent="0.25">
      <c r="A17" s="58" t="s">
        <v>249</v>
      </c>
      <c r="B17" s="58" t="s">
        <v>51</v>
      </c>
      <c r="C17" s="59">
        <v>1</v>
      </c>
      <c r="D17" s="73">
        <v>100</v>
      </c>
      <c r="E17" s="73">
        <f>C17*D17</f>
        <v>100</v>
      </c>
    </row>
    <row r="18" spans="1:5" x14ac:dyDescent="0.25">
      <c r="A18" s="58" t="s">
        <v>250</v>
      </c>
      <c r="B18" s="58" t="s">
        <v>49</v>
      </c>
      <c r="C18" s="95">
        <v>2</v>
      </c>
      <c r="D18" s="73">
        <v>48</v>
      </c>
      <c r="E18" s="73">
        <f>C18*D18</f>
        <v>96</v>
      </c>
    </row>
    <row r="19" spans="1:5" x14ac:dyDescent="0.25">
      <c r="A19" s="61" t="s">
        <v>52</v>
      </c>
      <c r="B19" s="172"/>
      <c r="C19" s="173"/>
      <c r="D19" s="173"/>
      <c r="E19" s="62">
        <f>SUM(E17:E18)</f>
        <v>196</v>
      </c>
    </row>
    <row r="20" spans="1:5" x14ac:dyDescent="0.25">
      <c r="A20" s="61" t="s">
        <v>66</v>
      </c>
      <c r="B20" s="61"/>
      <c r="C20" s="61"/>
      <c r="D20" s="61"/>
      <c r="E20" s="62">
        <f>SUM(E15,E19)</f>
        <v>1256.5999999999999</v>
      </c>
    </row>
    <row r="23" spans="1:5" x14ac:dyDescent="0.25">
      <c r="A23" s="239" t="s">
        <v>54</v>
      </c>
      <c r="B23" s="240"/>
    </row>
    <row r="24" spans="1:5" x14ac:dyDescent="0.25">
      <c r="A24" s="28" t="str">
        <f>A10</f>
        <v>1-Insumos</v>
      </c>
      <c r="B24" s="44">
        <f>E15</f>
        <v>1060.5999999999999</v>
      </c>
    </row>
    <row r="25" spans="1:5" x14ac:dyDescent="0.25">
      <c r="A25" s="35" t="str">
        <f>A16</f>
        <v>2-Serviços</v>
      </c>
      <c r="B25" s="44">
        <f>E19</f>
        <v>196</v>
      </c>
    </row>
    <row r="26" spans="1:5" x14ac:dyDescent="0.25">
      <c r="A26" s="17" t="s">
        <v>66</v>
      </c>
      <c r="B26" s="62">
        <f>SUM(B24:B25)</f>
        <v>1256.5999999999999</v>
      </c>
    </row>
    <row r="29" spans="1:5" x14ac:dyDescent="0.25">
      <c r="A29" s="216" t="s">
        <v>333</v>
      </c>
      <c r="B29" s="216"/>
      <c r="C29" s="216"/>
      <c r="D29" s="216"/>
    </row>
    <row r="30" spans="1:5" x14ac:dyDescent="0.25">
      <c r="A30" t="s">
        <v>55</v>
      </c>
    </row>
    <row r="31" spans="1:5" ht="15.75" x14ac:dyDescent="0.25">
      <c r="A31" s="217" t="s">
        <v>56</v>
      </c>
      <c r="B31" s="217"/>
      <c r="C31" s="217"/>
      <c r="D31" s="217"/>
    </row>
    <row r="32" spans="1:5" ht="15.75" x14ac:dyDescent="0.25">
      <c r="A32" s="217" t="s">
        <v>57</v>
      </c>
      <c r="B32" s="217"/>
      <c r="C32" s="217"/>
      <c r="D32" s="217"/>
    </row>
    <row r="33" spans="1:4" ht="15.75" x14ac:dyDescent="0.25">
      <c r="A33" s="217" t="s">
        <v>58</v>
      </c>
      <c r="B33" s="217"/>
      <c r="C33" s="217"/>
      <c r="D33" s="217"/>
    </row>
    <row r="34" spans="1:4" ht="15.75" x14ac:dyDescent="0.25">
      <c r="A34" s="217" t="s">
        <v>59</v>
      </c>
      <c r="B34" s="217"/>
    </row>
  </sheetData>
  <mergeCells count="18">
    <mergeCell ref="A32:B32"/>
    <mergeCell ref="C32:D32"/>
    <mergeCell ref="A33:B33"/>
    <mergeCell ref="C33:D33"/>
    <mergeCell ref="A34:B34"/>
    <mergeCell ref="A31:B31"/>
    <mergeCell ref="C31:D31"/>
    <mergeCell ref="A1:A2"/>
    <mergeCell ref="B1:E2"/>
    <mergeCell ref="A3:E3"/>
    <mergeCell ref="A4:E4"/>
    <mergeCell ref="A5:E5"/>
    <mergeCell ref="A7:E7"/>
    <mergeCell ref="A8:E8"/>
    <mergeCell ref="A9:E9"/>
    <mergeCell ref="A23:B23"/>
    <mergeCell ref="A29:B29"/>
    <mergeCell ref="C29:D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1"/>
  <sheetViews>
    <sheetView topLeftCell="A34" workbookViewId="0">
      <selection activeCell="E45" sqref="E45"/>
    </sheetView>
  </sheetViews>
  <sheetFormatPr defaultRowHeight="15" x14ac:dyDescent="0.25"/>
  <cols>
    <col min="1" max="1" width="27.42578125" bestFit="1" customWidth="1"/>
    <col min="2" max="2" width="22.7109375" customWidth="1"/>
    <col min="3" max="3" width="14.5703125" bestFit="1" customWidth="1"/>
    <col min="4" max="4" width="13.5703125" customWidth="1"/>
    <col min="5" max="5" width="14.570312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31.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</v>
      </c>
      <c r="B3" s="220"/>
      <c r="C3" s="221" t="s">
        <v>2</v>
      </c>
      <c r="D3" s="222"/>
      <c r="E3" s="223"/>
    </row>
    <row r="4" spans="1:5" ht="15.75" x14ac:dyDescent="0.25">
      <c r="A4" s="224" t="s">
        <v>3</v>
      </c>
      <c r="B4" s="224"/>
      <c r="C4" s="221" t="s">
        <v>262</v>
      </c>
      <c r="D4" s="222"/>
      <c r="E4" s="223"/>
    </row>
    <row r="5" spans="1:5" ht="15.75" x14ac:dyDescent="0.25">
      <c r="A5" s="228" t="s">
        <v>359</v>
      </c>
      <c r="B5" s="229"/>
      <c r="C5" s="221" t="s">
        <v>5</v>
      </c>
      <c r="D5" s="222"/>
      <c r="E5" s="223"/>
    </row>
    <row r="6" spans="1:5" ht="15.75" x14ac:dyDescent="0.25">
      <c r="A6" s="236" t="s">
        <v>334</v>
      </c>
      <c r="B6" s="237"/>
      <c r="C6" s="1" t="s">
        <v>261</v>
      </c>
      <c r="D6" s="1"/>
      <c r="E6" s="2"/>
    </row>
    <row r="7" spans="1:5" x14ac:dyDescent="0.25">
      <c r="A7" s="230" t="s">
        <v>6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9</v>
      </c>
      <c r="B10" s="28" t="s">
        <v>10</v>
      </c>
      <c r="C10" s="28" t="s">
        <v>11</v>
      </c>
      <c r="D10" s="28" t="s">
        <v>12</v>
      </c>
      <c r="E10" s="28" t="s">
        <v>13</v>
      </c>
    </row>
    <row r="11" spans="1:5" x14ac:dyDescent="0.25">
      <c r="A11" s="29" t="s">
        <v>14</v>
      </c>
      <c r="B11" s="29" t="s">
        <v>15</v>
      </c>
      <c r="C11" s="30">
        <v>1.6</v>
      </c>
      <c r="D11" s="31">
        <v>6486</v>
      </c>
      <c r="E11" s="31">
        <v>10377.6</v>
      </c>
    </row>
    <row r="12" spans="1:5" x14ac:dyDescent="0.25">
      <c r="A12" s="29" t="s">
        <v>16</v>
      </c>
      <c r="B12" s="29" t="s">
        <v>61</v>
      </c>
      <c r="C12" s="30">
        <v>1.5</v>
      </c>
      <c r="D12" s="31">
        <v>210</v>
      </c>
      <c r="E12" s="31">
        <v>315</v>
      </c>
    </row>
    <row r="13" spans="1:5" ht="15.75" x14ac:dyDescent="0.25">
      <c r="A13" s="32" t="s">
        <v>17</v>
      </c>
      <c r="B13" s="32" t="s">
        <v>18</v>
      </c>
      <c r="C13" s="30">
        <v>2</v>
      </c>
      <c r="D13" s="31">
        <v>92</v>
      </c>
      <c r="E13" s="31">
        <v>184</v>
      </c>
    </row>
    <row r="14" spans="1:5" ht="15.75" x14ac:dyDescent="0.25">
      <c r="A14" s="32" t="s">
        <v>19</v>
      </c>
      <c r="B14" s="32" t="s">
        <v>18</v>
      </c>
      <c r="C14" s="30">
        <v>1.2</v>
      </c>
      <c r="D14" s="31">
        <v>290</v>
      </c>
      <c r="E14" s="31">
        <v>348</v>
      </c>
    </row>
    <row r="15" spans="1:5" ht="15.75" x14ac:dyDescent="0.25">
      <c r="A15" s="32" t="s">
        <v>20</v>
      </c>
      <c r="B15" s="32" t="s">
        <v>18</v>
      </c>
      <c r="C15" s="30">
        <v>6</v>
      </c>
      <c r="D15" s="31">
        <v>117.7</v>
      </c>
      <c r="E15" s="31">
        <v>706.2</v>
      </c>
    </row>
    <row r="16" spans="1:5" ht="15.75" x14ac:dyDescent="0.25">
      <c r="A16" s="32" t="s">
        <v>21</v>
      </c>
      <c r="B16" s="32" t="s">
        <v>18</v>
      </c>
      <c r="C16" s="30">
        <v>2</v>
      </c>
      <c r="D16" s="31">
        <v>62</v>
      </c>
      <c r="E16" s="31">
        <v>124</v>
      </c>
    </row>
    <row r="17" spans="1:5" ht="15.75" x14ac:dyDescent="0.25">
      <c r="A17" s="32" t="s">
        <v>22</v>
      </c>
      <c r="B17" s="32" t="s">
        <v>18</v>
      </c>
      <c r="C17" s="33">
        <v>1</v>
      </c>
      <c r="D17" s="31">
        <v>35</v>
      </c>
      <c r="E17" s="34">
        <v>35</v>
      </c>
    </row>
    <row r="18" spans="1:5" ht="15.75" x14ac:dyDescent="0.25">
      <c r="A18" s="32" t="s">
        <v>23</v>
      </c>
      <c r="B18" s="32" t="s">
        <v>18</v>
      </c>
      <c r="C18" s="33">
        <v>0.1</v>
      </c>
      <c r="D18" s="31">
        <v>1660</v>
      </c>
      <c r="E18" s="34">
        <v>166</v>
      </c>
    </row>
    <row r="19" spans="1:5" ht="15.75" x14ac:dyDescent="0.25">
      <c r="A19" s="32" t="s">
        <v>24</v>
      </c>
      <c r="B19" s="32" t="s">
        <v>18</v>
      </c>
      <c r="C19" s="33">
        <v>0.7</v>
      </c>
      <c r="D19" s="31">
        <v>646</v>
      </c>
      <c r="E19" s="34">
        <v>452.2</v>
      </c>
    </row>
    <row r="20" spans="1:5" ht="15.75" x14ac:dyDescent="0.25">
      <c r="A20" s="32" t="s">
        <v>25</v>
      </c>
      <c r="B20" s="32" t="s">
        <v>18</v>
      </c>
      <c r="C20" s="33">
        <v>2</v>
      </c>
      <c r="D20" s="31">
        <v>193</v>
      </c>
      <c r="E20" s="34">
        <v>386</v>
      </c>
    </row>
    <row r="21" spans="1:5" ht="15.75" x14ac:dyDescent="0.25">
      <c r="A21" s="32" t="s">
        <v>26</v>
      </c>
      <c r="B21" s="32" t="s">
        <v>18</v>
      </c>
      <c r="C21" s="33">
        <v>1.2</v>
      </c>
      <c r="D21" s="31">
        <v>74.8</v>
      </c>
      <c r="E21" s="34">
        <v>89.759999999999991</v>
      </c>
    </row>
    <row r="22" spans="1:5" ht="15.75" x14ac:dyDescent="0.25">
      <c r="A22" s="32" t="s">
        <v>62</v>
      </c>
      <c r="B22" s="32" t="s">
        <v>18</v>
      </c>
      <c r="C22" s="33">
        <v>1.25</v>
      </c>
      <c r="D22" s="31">
        <v>107.8</v>
      </c>
      <c r="E22" s="34">
        <v>134.75</v>
      </c>
    </row>
    <row r="23" spans="1:5" ht="15.75" x14ac:dyDescent="0.25">
      <c r="A23" s="32" t="s">
        <v>27</v>
      </c>
      <c r="B23" s="32" t="s">
        <v>18</v>
      </c>
      <c r="C23" s="33">
        <v>1.4999999999999999E-2</v>
      </c>
      <c r="D23" s="31">
        <v>215</v>
      </c>
      <c r="E23" s="34">
        <v>3.2250000000000001</v>
      </c>
    </row>
    <row r="24" spans="1:5" ht="15.75" x14ac:dyDescent="0.25">
      <c r="A24" s="32" t="s">
        <v>28</v>
      </c>
      <c r="B24" s="32" t="s">
        <v>18</v>
      </c>
      <c r="C24" s="33">
        <v>0.4</v>
      </c>
      <c r="D24" s="31">
        <v>215</v>
      </c>
      <c r="E24" s="34">
        <v>86</v>
      </c>
    </row>
    <row r="25" spans="1:5" ht="15.75" x14ac:dyDescent="0.25">
      <c r="A25" s="29" t="s">
        <v>33</v>
      </c>
      <c r="B25" s="29" t="s">
        <v>18</v>
      </c>
      <c r="C25" s="30">
        <v>12</v>
      </c>
      <c r="D25" s="31">
        <v>19.8</v>
      </c>
      <c r="E25" s="34">
        <v>237.60000000000002</v>
      </c>
    </row>
    <row r="26" spans="1:5" ht="15.75" x14ac:dyDescent="0.25">
      <c r="A26" s="29" t="s">
        <v>34</v>
      </c>
      <c r="B26" s="29" t="s">
        <v>18</v>
      </c>
      <c r="C26" s="30">
        <v>1.8</v>
      </c>
      <c r="D26" s="31">
        <v>23</v>
      </c>
      <c r="E26" s="34">
        <v>41.4</v>
      </c>
    </row>
    <row r="27" spans="1:5" ht="15.75" x14ac:dyDescent="0.25">
      <c r="A27" s="29" t="s">
        <v>35</v>
      </c>
      <c r="B27" s="29" t="s">
        <v>18</v>
      </c>
      <c r="C27" s="30">
        <v>3</v>
      </c>
      <c r="D27" s="31">
        <v>13.2</v>
      </c>
      <c r="E27" s="34">
        <v>39.599999999999994</v>
      </c>
    </row>
    <row r="28" spans="1:5" ht="15.75" x14ac:dyDescent="0.25">
      <c r="A28" s="29" t="s">
        <v>36</v>
      </c>
      <c r="B28" s="29" t="s">
        <v>18</v>
      </c>
      <c r="C28" s="30">
        <v>1.2</v>
      </c>
      <c r="D28" s="31">
        <v>178.2</v>
      </c>
      <c r="E28" s="34">
        <v>213.83999999999997</v>
      </c>
    </row>
    <row r="29" spans="1:5" ht="15.75" x14ac:dyDescent="0.25">
      <c r="A29" s="29" t="s">
        <v>30</v>
      </c>
      <c r="B29" s="32" t="s">
        <v>18</v>
      </c>
      <c r="C29" s="29">
        <v>3</v>
      </c>
      <c r="D29" s="31">
        <v>90</v>
      </c>
      <c r="E29" s="34">
        <v>270</v>
      </c>
    </row>
    <row r="30" spans="1:5" ht="15.75" x14ac:dyDescent="0.25">
      <c r="A30" s="29" t="s">
        <v>31</v>
      </c>
      <c r="B30" s="32" t="s">
        <v>18</v>
      </c>
      <c r="C30" s="29">
        <v>0.08</v>
      </c>
      <c r="D30" s="31">
        <v>427</v>
      </c>
      <c r="E30" s="34">
        <v>34.160000000000004</v>
      </c>
    </row>
    <row r="31" spans="1:5" ht="15.75" x14ac:dyDescent="0.25">
      <c r="A31" s="29" t="s">
        <v>32</v>
      </c>
      <c r="B31" s="32" t="s">
        <v>18</v>
      </c>
      <c r="C31" s="29">
        <v>0.5</v>
      </c>
      <c r="D31" s="31">
        <v>74.8</v>
      </c>
      <c r="E31" s="34">
        <v>37.4</v>
      </c>
    </row>
    <row r="32" spans="1:5" x14ac:dyDescent="0.25">
      <c r="A32" s="8" t="s">
        <v>37</v>
      </c>
      <c r="B32" s="8"/>
      <c r="C32" s="9"/>
      <c r="D32" s="9"/>
      <c r="E32" s="9">
        <v>14281.735000000002</v>
      </c>
    </row>
    <row r="33" spans="1:5" x14ac:dyDescent="0.25">
      <c r="A33" s="35" t="s">
        <v>38</v>
      </c>
      <c r="B33" s="35"/>
      <c r="C33" s="36"/>
      <c r="D33" s="35"/>
      <c r="E33" s="35"/>
    </row>
    <row r="34" spans="1:5" x14ac:dyDescent="0.25">
      <c r="A34" s="29" t="s">
        <v>39</v>
      </c>
      <c r="B34" s="29" t="s">
        <v>63</v>
      </c>
      <c r="C34" s="37">
        <v>2.5</v>
      </c>
      <c r="D34" s="38">
        <v>130</v>
      </c>
      <c r="E34" s="38">
        <v>325</v>
      </c>
    </row>
    <row r="35" spans="1:5" x14ac:dyDescent="0.25">
      <c r="A35" s="29" t="s">
        <v>41</v>
      </c>
      <c r="B35" s="29" t="s">
        <v>63</v>
      </c>
      <c r="C35" s="37">
        <v>2.5</v>
      </c>
      <c r="D35" s="38">
        <v>130</v>
      </c>
      <c r="E35" s="38">
        <v>325</v>
      </c>
    </row>
    <row r="36" spans="1:5" x14ac:dyDescent="0.25">
      <c r="A36" s="29" t="s">
        <v>42</v>
      </c>
      <c r="B36" s="29" t="s">
        <v>63</v>
      </c>
      <c r="C36" s="39">
        <v>2</v>
      </c>
      <c r="D36" s="38">
        <v>130</v>
      </c>
      <c r="E36" s="38">
        <v>260</v>
      </c>
    </row>
    <row r="37" spans="1:5" x14ac:dyDescent="0.25">
      <c r="A37" s="29" t="s">
        <v>43</v>
      </c>
      <c r="B37" s="29" t="s">
        <v>63</v>
      </c>
      <c r="C37" s="39">
        <v>1</v>
      </c>
      <c r="D37" s="38">
        <v>130</v>
      </c>
      <c r="E37" s="38">
        <v>130</v>
      </c>
    </row>
    <row r="38" spans="1:5" x14ac:dyDescent="0.25">
      <c r="A38" s="29" t="s">
        <v>44</v>
      </c>
      <c r="B38" s="29" t="s">
        <v>49</v>
      </c>
      <c r="C38" s="39">
        <v>1</v>
      </c>
      <c r="D38" s="38">
        <v>1600</v>
      </c>
      <c r="E38" s="38">
        <v>1600</v>
      </c>
    </row>
    <row r="39" spans="1:5" x14ac:dyDescent="0.25">
      <c r="A39" s="29" t="s">
        <v>45</v>
      </c>
      <c r="B39" s="29" t="s">
        <v>49</v>
      </c>
      <c r="C39" s="38"/>
      <c r="D39" s="38"/>
      <c r="E39" s="38"/>
    </row>
    <row r="40" spans="1:5" x14ac:dyDescent="0.25">
      <c r="A40" s="8" t="s">
        <v>46</v>
      </c>
      <c r="B40" s="8"/>
      <c r="C40" s="9"/>
      <c r="D40" s="9"/>
      <c r="E40" s="9">
        <v>2640</v>
      </c>
    </row>
    <row r="41" spans="1:5" x14ac:dyDescent="0.25">
      <c r="A41" s="35" t="s">
        <v>47</v>
      </c>
      <c r="B41" s="35"/>
      <c r="C41" s="36"/>
      <c r="D41" s="35"/>
      <c r="E41" s="35"/>
    </row>
    <row r="42" spans="1:5" x14ac:dyDescent="0.25">
      <c r="A42" s="29" t="s">
        <v>48</v>
      </c>
      <c r="B42" s="29" t="s">
        <v>64</v>
      </c>
      <c r="C42" s="39">
        <v>18</v>
      </c>
      <c r="D42" s="38">
        <v>110</v>
      </c>
      <c r="E42" s="38">
        <v>1980</v>
      </c>
    </row>
    <row r="43" spans="1:5" x14ac:dyDescent="0.25">
      <c r="A43" s="29" t="s">
        <v>65</v>
      </c>
      <c r="B43" s="29" t="s">
        <v>51</v>
      </c>
      <c r="C43" s="39">
        <v>40</v>
      </c>
      <c r="D43" s="38">
        <v>25</v>
      </c>
      <c r="E43" s="38">
        <v>1000</v>
      </c>
    </row>
    <row r="44" spans="1:5" x14ac:dyDescent="0.25">
      <c r="A44" s="8" t="s">
        <v>52</v>
      </c>
      <c r="B44" s="8"/>
      <c r="C44" s="9"/>
      <c r="D44" s="9"/>
      <c r="E44" s="9">
        <v>2980</v>
      </c>
    </row>
    <row r="45" spans="1:5" x14ac:dyDescent="0.25">
      <c r="A45" s="40" t="s">
        <v>53</v>
      </c>
      <c r="B45" s="41"/>
      <c r="C45" s="42"/>
      <c r="D45" s="41"/>
      <c r="E45" s="43">
        <v>19901.735000000001</v>
      </c>
    </row>
    <row r="49" spans="1:4" x14ac:dyDescent="0.25">
      <c r="A49" s="239" t="s">
        <v>54</v>
      </c>
      <c r="B49" s="240"/>
    </row>
    <row r="50" spans="1:4" x14ac:dyDescent="0.25">
      <c r="A50" s="28" t="s">
        <v>9</v>
      </c>
      <c r="B50" s="44">
        <v>14281.735000000002</v>
      </c>
    </row>
    <row r="51" spans="1:4" x14ac:dyDescent="0.25">
      <c r="A51" s="35" t="s">
        <v>38</v>
      </c>
      <c r="B51" s="44">
        <v>2640</v>
      </c>
    </row>
    <row r="52" spans="1:4" x14ac:dyDescent="0.25">
      <c r="A52" s="35" t="s">
        <v>47</v>
      </c>
      <c r="B52" s="44">
        <v>2980</v>
      </c>
    </row>
    <row r="53" spans="1:4" x14ac:dyDescent="0.25">
      <c r="A53" s="24" t="s">
        <v>66</v>
      </c>
      <c r="B53" s="45">
        <v>19901.735000000001</v>
      </c>
    </row>
    <row r="56" spans="1:4" x14ac:dyDescent="0.25">
      <c r="A56" s="216" t="s">
        <v>333</v>
      </c>
      <c r="B56" s="216"/>
      <c r="C56" s="216"/>
      <c r="D56" s="216"/>
    </row>
    <row r="57" spans="1:4" x14ac:dyDescent="0.25">
      <c r="A57" t="s">
        <v>55</v>
      </c>
    </row>
    <row r="58" spans="1:4" ht="15.75" x14ac:dyDescent="0.25">
      <c r="A58" s="217" t="s">
        <v>56</v>
      </c>
      <c r="B58" s="217"/>
      <c r="C58" s="217"/>
      <c r="D58" s="217"/>
    </row>
    <row r="59" spans="1:4" ht="15.75" x14ac:dyDescent="0.25">
      <c r="A59" s="217" t="s">
        <v>57</v>
      </c>
      <c r="B59" s="217"/>
      <c r="C59" s="217"/>
      <c r="D59" s="217"/>
    </row>
    <row r="60" spans="1:4" ht="15.75" x14ac:dyDescent="0.25">
      <c r="A60" s="217" t="s">
        <v>58</v>
      </c>
      <c r="B60" s="217"/>
      <c r="C60" s="217"/>
      <c r="D60" s="217"/>
    </row>
    <row r="61" spans="1:4" ht="15.75" x14ac:dyDescent="0.25">
      <c r="A61" s="217" t="s">
        <v>59</v>
      </c>
      <c r="B61" s="217"/>
    </row>
  </sheetData>
  <mergeCells count="22">
    <mergeCell ref="C60:D60"/>
    <mergeCell ref="C58:D58"/>
    <mergeCell ref="A59:B59"/>
    <mergeCell ref="C59:D59"/>
    <mergeCell ref="A56:B56"/>
    <mergeCell ref="C56:D56"/>
    <mergeCell ref="A61:B61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9:B49"/>
    <mergeCell ref="A60:B60"/>
    <mergeCell ref="A58:B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3"/>
  <sheetViews>
    <sheetView topLeftCell="A6" workbookViewId="0">
      <selection activeCell="D20" sqref="D20"/>
    </sheetView>
  </sheetViews>
  <sheetFormatPr defaultRowHeight="15" x14ac:dyDescent="0.25"/>
  <cols>
    <col min="1" max="1" width="25.5703125" customWidth="1"/>
    <col min="2" max="2" width="15.140625" customWidth="1"/>
    <col min="3" max="3" width="18.85546875" bestFit="1" customWidth="1"/>
    <col min="4" max="4" width="13.42578125" bestFit="1" customWidth="1"/>
    <col min="5" max="5" width="15.85546875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8.5" customHeight="1" x14ac:dyDescent="0.25">
      <c r="A2" s="234"/>
      <c r="B2" s="219"/>
      <c r="C2" s="219"/>
      <c r="D2" s="219"/>
      <c r="E2" s="219"/>
    </row>
    <row r="3" spans="1:5" x14ac:dyDescent="0.25">
      <c r="A3" s="268" t="s">
        <v>241</v>
      </c>
      <c r="B3" s="269"/>
      <c r="C3" s="269"/>
      <c r="D3" s="269"/>
      <c r="E3" s="270"/>
    </row>
    <row r="4" spans="1:5" x14ac:dyDescent="0.25">
      <c r="A4" s="251" t="s">
        <v>60</v>
      </c>
      <c r="B4" s="252"/>
      <c r="C4" s="252"/>
      <c r="D4" s="252"/>
      <c r="E4" s="253"/>
    </row>
    <row r="5" spans="1:5" x14ac:dyDescent="0.25">
      <c r="A5" s="251" t="s">
        <v>320</v>
      </c>
      <c r="B5" s="252"/>
      <c r="C5" s="252"/>
      <c r="D5" s="252"/>
      <c r="E5" s="253"/>
    </row>
    <row r="6" spans="1:5" x14ac:dyDescent="0.25">
      <c r="A6" s="117" t="s">
        <v>373</v>
      </c>
      <c r="B6" s="118"/>
      <c r="C6" s="118"/>
      <c r="D6" s="118"/>
      <c r="E6" s="119"/>
    </row>
    <row r="7" spans="1:5" x14ac:dyDescent="0.25">
      <c r="A7" s="251" t="s">
        <v>360</v>
      </c>
      <c r="B7" s="252"/>
      <c r="C7" s="252"/>
      <c r="D7" s="252"/>
      <c r="E7" s="253"/>
    </row>
    <row r="8" spans="1:5" x14ac:dyDescent="0.25">
      <c r="A8" s="235" t="s">
        <v>144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242</v>
      </c>
      <c r="D10" s="28" t="s">
        <v>12</v>
      </c>
      <c r="E10" s="53" t="s">
        <v>243</v>
      </c>
    </row>
    <row r="11" spans="1:5" x14ac:dyDescent="0.25">
      <c r="A11" s="29" t="s">
        <v>252</v>
      </c>
      <c r="B11" s="29" t="s">
        <v>15</v>
      </c>
      <c r="C11" s="29">
        <v>0.32</v>
      </c>
      <c r="D11" s="31">
        <v>2180</v>
      </c>
      <c r="E11" s="31">
        <f>C11*D11</f>
        <v>697.6</v>
      </c>
    </row>
    <row r="12" spans="1:5" x14ac:dyDescent="0.25">
      <c r="A12" s="29" t="s">
        <v>245</v>
      </c>
      <c r="B12" s="29" t="s">
        <v>80</v>
      </c>
      <c r="C12" s="54">
        <v>50</v>
      </c>
      <c r="D12" s="31">
        <v>3.05</v>
      </c>
      <c r="E12" s="31">
        <f>C12*D12</f>
        <v>152.5</v>
      </c>
    </row>
    <row r="13" spans="1:5" x14ac:dyDescent="0.25">
      <c r="A13" s="29" t="s">
        <v>368</v>
      </c>
      <c r="B13" s="29" t="s">
        <v>10</v>
      </c>
      <c r="C13" s="54">
        <v>1</v>
      </c>
      <c r="D13" s="31">
        <v>18.5</v>
      </c>
      <c r="E13" s="31">
        <f>C13*D13</f>
        <v>18.5</v>
      </c>
    </row>
    <row r="14" spans="1:5" x14ac:dyDescent="0.25">
      <c r="A14" s="61" t="s">
        <v>37</v>
      </c>
      <c r="B14" s="172"/>
      <c r="C14" s="173"/>
      <c r="D14" s="173"/>
      <c r="E14" s="62">
        <f>SUM(E11:E13)</f>
        <v>868.6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58" t="s">
        <v>249</v>
      </c>
      <c r="B16" s="58" t="s">
        <v>51</v>
      </c>
      <c r="C16" s="59">
        <v>1</v>
      </c>
      <c r="D16" s="73">
        <v>100</v>
      </c>
      <c r="E16" s="73">
        <f>C16*D16</f>
        <v>100</v>
      </c>
    </row>
    <row r="17" spans="1:5" x14ac:dyDescent="0.25">
      <c r="A17" s="58" t="s">
        <v>250</v>
      </c>
      <c r="B17" s="58" t="s">
        <v>49</v>
      </c>
      <c r="C17" s="95">
        <v>2</v>
      </c>
      <c r="D17" s="73">
        <v>48</v>
      </c>
      <c r="E17" s="73">
        <f>C17*D17</f>
        <v>96</v>
      </c>
    </row>
    <row r="18" spans="1:5" x14ac:dyDescent="0.25">
      <c r="A18" s="61" t="s">
        <v>52</v>
      </c>
      <c r="B18" s="172"/>
      <c r="C18" s="173"/>
      <c r="D18" s="173"/>
      <c r="E18" s="62">
        <f>SUM(E16:E17)</f>
        <v>196</v>
      </c>
    </row>
    <row r="19" spans="1:5" x14ac:dyDescent="0.25">
      <c r="A19" s="61" t="s">
        <v>66</v>
      </c>
      <c r="B19" s="61"/>
      <c r="C19" s="61"/>
      <c r="D19" s="61"/>
      <c r="E19" s="62">
        <f>SUM(E14,E18)</f>
        <v>1064.5999999999999</v>
      </c>
    </row>
    <row r="22" spans="1:5" x14ac:dyDescent="0.25">
      <c r="A22" s="239" t="s">
        <v>54</v>
      </c>
      <c r="B22" s="240"/>
    </row>
    <row r="23" spans="1:5" x14ac:dyDescent="0.25">
      <c r="A23" s="28" t="str">
        <f>A10</f>
        <v>1-Insumos</v>
      </c>
      <c r="B23" s="44">
        <f>E14</f>
        <v>868.6</v>
      </c>
    </row>
    <row r="24" spans="1:5" x14ac:dyDescent="0.25">
      <c r="A24" s="35" t="str">
        <f>A15</f>
        <v>2-Serviços</v>
      </c>
      <c r="B24" s="44">
        <f>E18</f>
        <v>196</v>
      </c>
    </row>
    <row r="25" spans="1:5" x14ac:dyDescent="0.25">
      <c r="A25" s="17" t="s">
        <v>66</v>
      </c>
      <c r="B25" s="62">
        <f>SUM(B23:B24)</f>
        <v>1064.5999999999999</v>
      </c>
    </row>
    <row r="28" spans="1:5" x14ac:dyDescent="0.25">
      <c r="A28" s="216" t="s">
        <v>333</v>
      </c>
      <c r="B28" s="216"/>
      <c r="C28" s="216"/>
      <c r="D28" s="216"/>
    </row>
    <row r="29" spans="1:5" x14ac:dyDescent="0.25">
      <c r="A29" t="s">
        <v>55</v>
      </c>
    </row>
    <row r="30" spans="1:5" ht="15.75" x14ac:dyDescent="0.25">
      <c r="A30" s="217" t="s">
        <v>56</v>
      </c>
      <c r="B30" s="217"/>
      <c r="C30" s="217"/>
      <c r="D30" s="217"/>
    </row>
    <row r="31" spans="1:5" ht="15.75" x14ac:dyDescent="0.25">
      <c r="A31" s="217" t="s">
        <v>57</v>
      </c>
      <c r="B31" s="217"/>
      <c r="C31" s="217"/>
      <c r="D31" s="217"/>
    </row>
    <row r="32" spans="1:5" ht="15.75" x14ac:dyDescent="0.25">
      <c r="A32" s="217" t="s">
        <v>58</v>
      </c>
      <c r="B32" s="217"/>
      <c r="C32" s="217"/>
      <c r="D32" s="217"/>
    </row>
    <row r="33" spans="1:2" ht="15.75" x14ac:dyDescent="0.25">
      <c r="A33" s="217" t="s">
        <v>59</v>
      </c>
      <c r="B33" s="217"/>
    </row>
  </sheetData>
  <mergeCells count="18">
    <mergeCell ref="A31:B31"/>
    <mergeCell ref="C31:D31"/>
    <mergeCell ref="A32:B32"/>
    <mergeCell ref="C32:D32"/>
    <mergeCell ref="A33:B33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2:B22"/>
    <mergeCell ref="A28:B28"/>
    <mergeCell ref="C28:D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3"/>
  <sheetViews>
    <sheetView topLeftCell="A6" workbookViewId="0">
      <selection activeCell="D17" sqref="D17"/>
    </sheetView>
  </sheetViews>
  <sheetFormatPr defaultRowHeight="15" x14ac:dyDescent="0.25"/>
  <cols>
    <col min="1" max="1" width="27.7109375" customWidth="1"/>
    <col min="2" max="2" width="10.57031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33.75" customHeight="1" x14ac:dyDescent="0.25">
      <c r="A2" s="234"/>
      <c r="B2" s="219"/>
      <c r="C2" s="219"/>
      <c r="D2" s="219"/>
      <c r="E2" s="219"/>
    </row>
    <row r="3" spans="1:5" x14ac:dyDescent="0.25">
      <c r="A3" s="268" t="s">
        <v>241</v>
      </c>
      <c r="B3" s="269"/>
      <c r="C3" s="269"/>
      <c r="D3" s="269"/>
      <c r="E3" s="270"/>
    </row>
    <row r="4" spans="1:5" x14ac:dyDescent="0.25">
      <c r="A4" s="251" t="s">
        <v>3</v>
      </c>
      <c r="B4" s="252"/>
      <c r="C4" s="252"/>
      <c r="D4" s="252"/>
      <c r="E4" s="253"/>
    </row>
    <row r="5" spans="1:5" x14ac:dyDescent="0.25">
      <c r="A5" s="251" t="s">
        <v>320</v>
      </c>
      <c r="B5" s="252"/>
      <c r="C5" s="252"/>
      <c r="D5" s="252"/>
      <c r="E5" s="253"/>
    </row>
    <row r="6" spans="1:5" x14ac:dyDescent="0.25">
      <c r="A6" s="117" t="s">
        <v>373</v>
      </c>
      <c r="B6" s="118"/>
      <c r="C6" s="118"/>
      <c r="D6" s="118"/>
      <c r="E6" s="119"/>
    </row>
    <row r="7" spans="1:5" x14ac:dyDescent="0.25">
      <c r="A7" s="251" t="s">
        <v>360</v>
      </c>
      <c r="B7" s="252"/>
      <c r="C7" s="252"/>
      <c r="D7" s="252"/>
      <c r="E7" s="253"/>
    </row>
    <row r="8" spans="1:5" x14ac:dyDescent="0.25">
      <c r="A8" s="235" t="s">
        <v>481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145</v>
      </c>
      <c r="B10" s="28" t="s">
        <v>10</v>
      </c>
      <c r="C10" s="28" t="s">
        <v>242</v>
      </c>
      <c r="D10" s="28" t="s">
        <v>12</v>
      </c>
      <c r="E10" s="53" t="s">
        <v>243</v>
      </c>
    </row>
    <row r="11" spans="1:5" x14ac:dyDescent="0.25">
      <c r="A11" s="29" t="s">
        <v>245</v>
      </c>
      <c r="B11" s="29" t="s">
        <v>80</v>
      </c>
      <c r="C11" s="54">
        <v>200</v>
      </c>
      <c r="D11" s="31">
        <v>3.05</v>
      </c>
      <c r="E11" s="31">
        <f>C11*D11</f>
        <v>610</v>
      </c>
    </row>
    <row r="12" spans="1:5" x14ac:dyDescent="0.25">
      <c r="A12" s="29" t="s">
        <v>246</v>
      </c>
      <c r="B12" s="29" t="s">
        <v>247</v>
      </c>
      <c r="C12" s="54">
        <v>2</v>
      </c>
      <c r="D12" s="31">
        <v>2.5</v>
      </c>
      <c r="E12" s="31">
        <f>C12*D12</f>
        <v>5</v>
      </c>
    </row>
    <row r="13" spans="1:5" x14ac:dyDescent="0.25">
      <c r="A13" s="29" t="s">
        <v>368</v>
      </c>
      <c r="B13" s="29" t="s">
        <v>10</v>
      </c>
      <c r="C13" s="54">
        <v>1</v>
      </c>
      <c r="D13" s="31">
        <v>18.5</v>
      </c>
      <c r="E13" s="31">
        <f>C13*D13</f>
        <v>18.5</v>
      </c>
    </row>
    <row r="14" spans="1:5" x14ac:dyDescent="0.25">
      <c r="A14" s="8" t="s">
        <v>37</v>
      </c>
      <c r="B14" s="55"/>
      <c r="C14" s="56"/>
      <c r="D14" s="56"/>
      <c r="E14" s="9">
        <f>SUM(E11:E13)</f>
        <v>633.5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58" t="s">
        <v>249</v>
      </c>
      <c r="B16" s="58" t="s">
        <v>51</v>
      </c>
      <c r="C16" s="59">
        <v>1</v>
      </c>
      <c r="D16" s="73">
        <v>100</v>
      </c>
      <c r="E16" s="73">
        <f>C16*D16</f>
        <v>100</v>
      </c>
    </row>
    <row r="17" spans="1:5" x14ac:dyDescent="0.25">
      <c r="A17" s="58" t="s">
        <v>250</v>
      </c>
      <c r="B17" s="58" t="s">
        <v>49</v>
      </c>
      <c r="C17" s="95">
        <v>1</v>
      </c>
      <c r="D17" s="73">
        <v>48</v>
      </c>
      <c r="E17" s="73">
        <f>C17*D17</f>
        <v>48</v>
      </c>
    </row>
    <row r="18" spans="1:5" x14ac:dyDescent="0.25">
      <c r="A18" s="8" t="s">
        <v>52</v>
      </c>
      <c r="B18" s="55"/>
      <c r="C18" s="56"/>
      <c r="D18" s="56"/>
      <c r="E18" s="9">
        <f>SUM(E16:E17)</f>
        <v>148</v>
      </c>
    </row>
    <row r="19" spans="1:5" x14ac:dyDescent="0.25">
      <c r="A19" s="61" t="s">
        <v>66</v>
      </c>
      <c r="B19" s="61"/>
      <c r="C19" s="61"/>
      <c r="D19" s="61"/>
      <c r="E19" s="62">
        <f>SUM(E14,E18)</f>
        <v>781.5</v>
      </c>
    </row>
    <row r="22" spans="1:5" x14ac:dyDescent="0.25">
      <c r="A22" s="239" t="s">
        <v>54</v>
      </c>
      <c r="B22" s="240"/>
    </row>
    <row r="23" spans="1:5" x14ac:dyDescent="0.25">
      <c r="A23" s="28" t="str">
        <f>A10</f>
        <v>1-Insumos</v>
      </c>
      <c r="B23" s="44">
        <f>E14</f>
        <v>633.5</v>
      </c>
    </row>
    <row r="24" spans="1:5" x14ac:dyDescent="0.25">
      <c r="A24" s="35" t="str">
        <f>A15</f>
        <v>2-Serviços</v>
      </c>
      <c r="B24" s="44">
        <f>E18</f>
        <v>148</v>
      </c>
    </row>
    <row r="25" spans="1:5" x14ac:dyDescent="0.25">
      <c r="A25" s="17" t="s">
        <v>66</v>
      </c>
      <c r="B25" s="62">
        <f>SUM(B23:B24)</f>
        <v>781.5</v>
      </c>
    </row>
    <row r="28" spans="1:5" x14ac:dyDescent="0.25">
      <c r="A28" s="216" t="s">
        <v>333</v>
      </c>
      <c r="B28" s="216"/>
      <c r="C28" s="216"/>
      <c r="D28" s="216"/>
    </row>
    <row r="29" spans="1:5" x14ac:dyDescent="0.25">
      <c r="A29" t="s">
        <v>55</v>
      </c>
    </row>
    <row r="30" spans="1:5" ht="15.75" x14ac:dyDescent="0.25">
      <c r="A30" s="217" t="s">
        <v>56</v>
      </c>
      <c r="B30" s="217"/>
      <c r="C30" s="217"/>
      <c r="D30" s="217"/>
    </row>
    <row r="31" spans="1:5" ht="15.75" x14ac:dyDescent="0.25">
      <c r="A31" s="217" t="s">
        <v>57</v>
      </c>
      <c r="B31" s="217"/>
      <c r="C31" s="217"/>
      <c r="D31" s="217"/>
    </row>
    <row r="32" spans="1:5" ht="15.75" x14ac:dyDescent="0.25">
      <c r="A32" s="217" t="s">
        <v>58</v>
      </c>
      <c r="B32" s="217"/>
      <c r="C32" s="217"/>
      <c r="D32" s="217"/>
    </row>
    <row r="33" spans="1:2" ht="15.75" x14ac:dyDescent="0.25">
      <c r="A33" s="217" t="s">
        <v>59</v>
      </c>
      <c r="B33" s="217"/>
    </row>
  </sheetData>
  <mergeCells count="18">
    <mergeCell ref="A31:B31"/>
    <mergeCell ref="C31:D31"/>
    <mergeCell ref="A32:B32"/>
    <mergeCell ref="C32:D32"/>
    <mergeCell ref="A33:B33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2:B22"/>
    <mergeCell ref="A28:B28"/>
    <mergeCell ref="C28:D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336A-CAEA-46EE-9981-83D9CAA56495}">
  <dimension ref="A1:E42"/>
  <sheetViews>
    <sheetView topLeftCell="A19" workbookViewId="0">
      <selection activeCell="I15" sqref="I15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4.75" customHeight="1" x14ac:dyDescent="0.25">
      <c r="A2" s="234"/>
      <c r="B2" s="219"/>
      <c r="C2" s="219"/>
      <c r="D2" s="219"/>
      <c r="E2" s="219"/>
    </row>
    <row r="3" spans="1:5" x14ac:dyDescent="0.25">
      <c r="A3" s="268" t="s">
        <v>256</v>
      </c>
      <c r="B3" s="269"/>
      <c r="C3" s="269"/>
      <c r="D3" s="269"/>
      <c r="E3" s="270"/>
    </row>
    <row r="4" spans="1:5" x14ac:dyDescent="0.25">
      <c r="A4" s="251" t="s">
        <v>483</v>
      </c>
      <c r="B4" s="252"/>
      <c r="C4" s="252"/>
      <c r="D4" s="252"/>
      <c r="E4" s="253"/>
    </row>
    <row r="5" spans="1:5" x14ac:dyDescent="0.25">
      <c r="A5" s="251" t="s">
        <v>255</v>
      </c>
      <c r="B5" s="252"/>
      <c r="C5" s="252"/>
      <c r="D5" s="252"/>
      <c r="E5" s="253"/>
    </row>
    <row r="6" spans="1:5" x14ac:dyDescent="0.25">
      <c r="A6" s="236" t="s">
        <v>360</v>
      </c>
      <c r="B6" s="252"/>
      <c r="C6" s="252"/>
      <c r="D6" s="252"/>
      <c r="E6" s="253"/>
    </row>
    <row r="7" spans="1:5" x14ac:dyDescent="0.25">
      <c r="A7" s="182" t="s">
        <v>374</v>
      </c>
      <c r="B7" s="183"/>
      <c r="C7" s="183"/>
      <c r="D7" s="183"/>
      <c r="E7" s="184"/>
    </row>
    <row r="8" spans="1:5" x14ac:dyDescent="0.25">
      <c r="A8" s="236" t="s">
        <v>344</v>
      </c>
      <c r="B8" s="271"/>
      <c r="C8" s="111"/>
      <c r="D8" s="111"/>
      <c r="E8" s="112"/>
    </row>
    <row r="9" spans="1:5" x14ac:dyDescent="0.25">
      <c r="A9" s="272" t="s">
        <v>481</v>
      </c>
      <c r="B9" s="272"/>
      <c r="C9" s="272"/>
      <c r="D9" s="272"/>
      <c r="E9" s="272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57" t="s">
        <v>321</v>
      </c>
      <c r="D11" s="75" t="s">
        <v>322</v>
      </c>
      <c r="E11" s="10" t="s">
        <v>323</v>
      </c>
    </row>
    <row r="12" spans="1:5" x14ac:dyDescent="0.25">
      <c r="A12" s="29" t="s">
        <v>252</v>
      </c>
      <c r="B12" s="72" t="s">
        <v>51</v>
      </c>
      <c r="C12" s="72">
        <v>17</v>
      </c>
      <c r="D12" s="90">
        <v>0.66</v>
      </c>
      <c r="E12" s="90">
        <f>D12*C12*365</f>
        <v>4095.3</v>
      </c>
    </row>
    <row r="13" spans="1:5" x14ac:dyDescent="0.25">
      <c r="A13" s="29" t="s">
        <v>324</v>
      </c>
      <c r="B13" s="72" t="s">
        <v>51</v>
      </c>
      <c r="C13" s="72">
        <v>17</v>
      </c>
      <c r="D13" s="90">
        <v>0.26</v>
      </c>
      <c r="E13" s="90">
        <f t="shared" ref="E13:E14" si="0">D13*C13*365</f>
        <v>1613.3</v>
      </c>
    </row>
    <row r="14" spans="1:5" x14ac:dyDescent="0.25">
      <c r="A14" s="29" t="s">
        <v>325</v>
      </c>
      <c r="B14" s="72" t="s">
        <v>51</v>
      </c>
      <c r="C14" s="72">
        <v>17</v>
      </c>
      <c r="D14" s="90">
        <v>0.03</v>
      </c>
      <c r="E14" s="90">
        <f t="shared" si="0"/>
        <v>186.15</v>
      </c>
    </row>
    <row r="15" spans="1:5" x14ac:dyDescent="0.25">
      <c r="A15" s="8" t="s">
        <v>461</v>
      </c>
      <c r="B15" s="55"/>
      <c r="C15" s="56"/>
      <c r="D15" s="56"/>
      <c r="E15" s="9">
        <f>SUM(E12:E14)</f>
        <v>5894.75</v>
      </c>
    </row>
    <row r="16" spans="1:5" x14ac:dyDescent="0.25">
      <c r="A16" s="35" t="s">
        <v>81</v>
      </c>
      <c r="B16" s="35"/>
      <c r="C16" s="57" t="s">
        <v>321</v>
      </c>
      <c r="D16" s="75" t="s">
        <v>322</v>
      </c>
      <c r="E16" s="10" t="s">
        <v>323</v>
      </c>
    </row>
    <row r="17" spans="1:5" x14ac:dyDescent="0.25">
      <c r="A17" s="58" t="s">
        <v>48</v>
      </c>
      <c r="B17" s="72" t="s">
        <v>51</v>
      </c>
      <c r="C17" s="87">
        <v>17</v>
      </c>
      <c r="D17" s="73">
        <v>50</v>
      </c>
      <c r="E17" s="106">
        <f>D17*C17</f>
        <v>850</v>
      </c>
    </row>
    <row r="18" spans="1:5" x14ac:dyDescent="0.25">
      <c r="A18" s="104" t="s">
        <v>326</v>
      </c>
      <c r="B18" s="72" t="s">
        <v>51</v>
      </c>
      <c r="C18" s="105">
        <v>17</v>
      </c>
      <c r="D18" s="106">
        <v>5</v>
      </c>
      <c r="E18" s="106">
        <f>D18*C18</f>
        <v>85</v>
      </c>
    </row>
    <row r="19" spans="1:5" x14ac:dyDescent="0.25">
      <c r="A19" s="8" t="s">
        <v>460</v>
      </c>
      <c r="B19" s="55"/>
      <c r="C19" s="56"/>
      <c r="D19" s="56"/>
      <c r="E19" s="74">
        <f>SUM(E17:E18)</f>
        <v>935</v>
      </c>
    </row>
    <row r="20" spans="1:5" x14ac:dyDescent="0.25">
      <c r="A20" s="35" t="s">
        <v>459</v>
      </c>
      <c r="B20" s="35"/>
      <c r="C20" s="57" t="s">
        <v>321</v>
      </c>
      <c r="D20" s="75" t="s">
        <v>322</v>
      </c>
      <c r="E20" s="10" t="s">
        <v>323</v>
      </c>
    </row>
    <row r="21" spans="1:5" x14ac:dyDescent="0.25">
      <c r="A21" s="58" t="s">
        <v>327</v>
      </c>
      <c r="B21" s="72" t="s">
        <v>51</v>
      </c>
      <c r="C21" s="87">
        <v>17</v>
      </c>
      <c r="D21" s="73">
        <v>0.02</v>
      </c>
      <c r="E21" s="73">
        <f>C21*D21*365</f>
        <v>124.10000000000001</v>
      </c>
    </row>
    <row r="22" spans="1:5" x14ac:dyDescent="0.25">
      <c r="A22" s="58" t="s">
        <v>328</v>
      </c>
      <c r="B22" s="72" t="s">
        <v>51</v>
      </c>
      <c r="C22" s="87">
        <v>17</v>
      </c>
      <c r="D22" s="73">
        <v>0.02</v>
      </c>
      <c r="E22" s="73">
        <f t="shared" ref="E22:E25" si="1">C22*D22*365</f>
        <v>124.10000000000001</v>
      </c>
    </row>
    <row r="23" spans="1:5" x14ac:dyDescent="0.25">
      <c r="A23" s="58" t="s">
        <v>329</v>
      </c>
      <c r="B23" s="72" t="s">
        <v>51</v>
      </c>
      <c r="C23" s="87">
        <v>17</v>
      </c>
      <c r="D23" s="73">
        <v>0.02</v>
      </c>
      <c r="E23" s="73">
        <f t="shared" si="1"/>
        <v>124.10000000000001</v>
      </c>
    </row>
    <row r="24" spans="1:5" x14ac:dyDescent="0.25">
      <c r="A24" s="58" t="s">
        <v>330</v>
      </c>
      <c r="B24" s="72" t="s">
        <v>51</v>
      </c>
      <c r="C24" s="87">
        <v>17</v>
      </c>
      <c r="D24" s="73">
        <v>0.02</v>
      </c>
      <c r="E24" s="73">
        <f t="shared" si="1"/>
        <v>124.10000000000001</v>
      </c>
    </row>
    <row r="25" spans="1:5" x14ac:dyDescent="0.25">
      <c r="A25" s="58" t="s">
        <v>331</v>
      </c>
      <c r="B25" s="72" t="s">
        <v>51</v>
      </c>
      <c r="C25" s="87">
        <v>17</v>
      </c>
      <c r="D25" s="73">
        <v>0.02</v>
      </c>
      <c r="E25" s="73">
        <f t="shared" si="1"/>
        <v>124.10000000000001</v>
      </c>
    </row>
    <row r="26" spans="1:5" x14ac:dyDescent="0.25">
      <c r="A26" s="8" t="s">
        <v>462</v>
      </c>
      <c r="B26" s="55"/>
      <c r="C26" s="56"/>
      <c r="D26" s="56"/>
      <c r="E26" s="9">
        <f>SUM(E23:E25)</f>
        <v>372.3</v>
      </c>
    </row>
    <row r="27" spans="1:5" x14ac:dyDescent="0.25">
      <c r="A27" s="61" t="s">
        <v>66</v>
      </c>
      <c r="B27" s="61"/>
      <c r="C27" s="61"/>
      <c r="D27" s="61"/>
      <c r="E27" s="62">
        <f>SUM(E15,E19,E26)</f>
        <v>7202.05</v>
      </c>
    </row>
    <row r="30" spans="1:5" x14ac:dyDescent="0.25">
      <c r="A30" s="239" t="s">
        <v>54</v>
      </c>
      <c r="B30" s="240"/>
    </row>
    <row r="31" spans="1:5" x14ac:dyDescent="0.25">
      <c r="A31" s="28" t="s">
        <v>145</v>
      </c>
      <c r="B31" s="44">
        <f>E15</f>
        <v>5894.75</v>
      </c>
    </row>
    <row r="32" spans="1:5" x14ac:dyDescent="0.25">
      <c r="A32" s="35" t="s">
        <v>81</v>
      </c>
      <c r="B32" s="44">
        <f>E19</f>
        <v>935</v>
      </c>
    </row>
    <row r="33" spans="1:4" x14ac:dyDescent="0.25">
      <c r="A33" s="35" t="s">
        <v>258</v>
      </c>
      <c r="B33" s="44">
        <f>E26</f>
        <v>372.3</v>
      </c>
    </row>
    <row r="34" spans="1:4" x14ac:dyDescent="0.25">
      <c r="A34" s="17" t="s">
        <v>66</v>
      </c>
      <c r="B34" s="62">
        <f>SUM(B31,B32,B33)</f>
        <v>7202.05</v>
      </c>
    </row>
    <row r="37" spans="1:4" x14ac:dyDescent="0.25">
      <c r="A37" s="216" t="s">
        <v>333</v>
      </c>
      <c r="B37" s="216"/>
      <c r="C37" s="216"/>
      <c r="D37" s="216"/>
    </row>
    <row r="38" spans="1:4" x14ac:dyDescent="0.25">
      <c r="A38" t="s">
        <v>55</v>
      </c>
    </row>
    <row r="39" spans="1:4" ht="15.75" x14ac:dyDescent="0.25">
      <c r="A39" s="217" t="s">
        <v>56</v>
      </c>
      <c r="B39" s="217"/>
      <c r="C39" s="217"/>
      <c r="D39" s="217"/>
    </row>
    <row r="40" spans="1:4" ht="15.75" x14ac:dyDescent="0.25">
      <c r="A40" s="217" t="s">
        <v>57</v>
      </c>
      <c r="B40" s="217"/>
      <c r="C40" s="217"/>
      <c r="D40" s="217"/>
    </row>
    <row r="41" spans="1:4" ht="15.75" x14ac:dyDescent="0.25">
      <c r="A41" s="217" t="s">
        <v>58</v>
      </c>
      <c r="B41" s="217"/>
      <c r="C41" s="217"/>
      <c r="D41" s="217"/>
    </row>
    <row r="42" spans="1:4" ht="15.75" x14ac:dyDescent="0.25">
      <c r="A42" s="217" t="s">
        <v>59</v>
      </c>
      <c r="B42" s="217"/>
    </row>
  </sheetData>
  <mergeCells count="19">
    <mergeCell ref="A6:E6"/>
    <mergeCell ref="A1:A2"/>
    <mergeCell ref="B1:E2"/>
    <mergeCell ref="A3:E3"/>
    <mergeCell ref="A4:E4"/>
    <mergeCell ref="A5:E5"/>
    <mergeCell ref="A8:B8"/>
    <mergeCell ref="A9:E9"/>
    <mergeCell ref="A10:E10"/>
    <mergeCell ref="A30:B30"/>
    <mergeCell ref="A37:B37"/>
    <mergeCell ref="C37:D37"/>
    <mergeCell ref="A42:B42"/>
    <mergeCell ref="A39:B39"/>
    <mergeCell ref="C39:D39"/>
    <mergeCell ref="A40:B40"/>
    <mergeCell ref="C40:D40"/>
    <mergeCell ref="A41:B41"/>
    <mergeCell ref="C41:D4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2"/>
  <sheetViews>
    <sheetView topLeftCell="A19" workbookViewId="0">
      <selection activeCell="D34" sqref="D34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4.75" customHeight="1" x14ac:dyDescent="0.25">
      <c r="A2" s="234"/>
      <c r="B2" s="219"/>
      <c r="C2" s="219"/>
      <c r="D2" s="219"/>
      <c r="E2" s="219"/>
    </row>
    <row r="3" spans="1:5" x14ac:dyDescent="0.25">
      <c r="A3" s="268" t="s">
        <v>256</v>
      </c>
      <c r="B3" s="269"/>
      <c r="C3" s="269"/>
      <c r="D3" s="269"/>
      <c r="E3" s="270"/>
    </row>
    <row r="4" spans="1:5" x14ac:dyDescent="0.25">
      <c r="A4" s="251" t="s">
        <v>482</v>
      </c>
      <c r="B4" s="252"/>
      <c r="C4" s="252"/>
      <c r="D4" s="252"/>
      <c r="E4" s="253"/>
    </row>
    <row r="5" spans="1:5" x14ac:dyDescent="0.25">
      <c r="A5" s="251" t="s">
        <v>255</v>
      </c>
      <c r="B5" s="252"/>
      <c r="C5" s="252"/>
      <c r="D5" s="252"/>
      <c r="E5" s="253"/>
    </row>
    <row r="6" spans="1:5" x14ac:dyDescent="0.25">
      <c r="A6" s="236" t="s">
        <v>360</v>
      </c>
      <c r="B6" s="252"/>
      <c r="C6" s="252"/>
      <c r="D6" s="252"/>
      <c r="E6" s="253"/>
    </row>
    <row r="7" spans="1:5" x14ac:dyDescent="0.25">
      <c r="A7" s="103" t="s">
        <v>374</v>
      </c>
      <c r="B7" s="88"/>
      <c r="C7" s="88"/>
      <c r="D7" s="88"/>
      <c r="E7" s="89"/>
    </row>
    <row r="8" spans="1:5" x14ac:dyDescent="0.25">
      <c r="A8" s="236" t="s">
        <v>343</v>
      </c>
      <c r="B8" s="271"/>
      <c r="C8" s="111"/>
      <c r="D8" s="111"/>
      <c r="E8" s="112"/>
    </row>
    <row r="9" spans="1:5" x14ac:dyDescent="0.25">
      <c r="A9" s="272" t="s">
        <v>481</v>
      </c>
      <c r="B9" s="272"/>
      <c r="C9" s="272"/>
      <c r="D9" s="272"/>
      <c r="E9" s="272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57" t="s">
        <v>321</v>
      </c>
      <c r="D11" s="75" t="s">
        <v>322</v>
      </c>
      <c r="E11" s="10" t="s">
        <v>323</v>
      </c>
    </row>
    <row r="12" spans="1:5" x14ac:dyDescent="0.25">
      <c r="A12" s="29" t="s">
        <v>252</v>
      </c>
      <c r="B12" s="72" t="s">
        <v>51</v>
      </c>
      <c r="C12" s="72">
        <v>25</v>
      </c>
      <c r="D12" s="90">
        <v>0.7</v>
      </c>
      <c r="E12" s="90">
        <f>D12*C12*365</f>
        <v>6387.5</v>
      </c>
    </row>
    <row r="13" spans="1:5" x14ac:dyDescent="0.25">
      <c r="A13" s="29" t="s">
        <v>324</v>
      </c>
      <c r="B13" s="72" t="s">
        <v>51</v>
      </c>
      <c r="C13" s="72">
        <v>25</v>
      </c>
      <c r="D13" s="90">
        <v>0.28000000000000003</v>
      </c>
      <c r="E13" s="90">
        <f t="shared" ref="E13:E14" si="0">D13*C13*365</f>
        <v>2555.0000000000005</v>
      </c>
    </row>
    <row r="14" spans="1:5" x14ac:dyDescent="0.25">
      <c r="A14" s="29" t="s">
        <v>325</v>
      </c>
      <c r="B14" s="72" t="s">
        <v>51</v>
      </c>
      <c r="C14" s="72">
        <v>25</v>
      </c>
      <c r="D14" s="90">
        <v>0.03</v>
      </c>
      <c r="E14" s="90">
        <f t="shared" si="0"/>
        <v>273.75</v>
      </c>
    </row>
    <row r="15" spans="1:5" x14ac:dyDescent="0.25">
      <c r="A15" s="8" t="s">
        <v>461</v>
      </c>
      <c r="B15" s="55"/>
      <c r="C15" s="56"/>
      <c r="D15" s="56"/>
      <c r="E15" s="9">
        <f>SUM(E12:E14)</f>
        <v>9216.25</v>
      </c>
    </row>
    <row r="16" spans="1:5" x14ac:dyDescent="0.25">
      <c r="A16" s="35" t="s">
        <v>81</v>
      </c>
      <c r="B16" s="35"/>
      <c r="C16" s="57" t="s">
        <v>321</v>
      </c>
      <c r="D16" s="75" t="s">
        <v>322</v>
      </c>
      <c r="E16" s="10" t="s">
        <v>323</v>
      </c>
    </row>
    <row r="17" spans="1:5" x14ac:dyDescent="0.25">
      <c r="A17" s="58" t="s">
        <v>48</v>
      </c>
      <c r="B17" s="72" t="s">
        <v>51</v>
      </c>
      <c r="C17" s="87">
        <v>25</v>
      </c>
      <c r="D17" s="73">
        <v>50</v>
      </c>
      <c r="E17" s="106">
        <f>D17*C17</f>
        <v>1250</v>
      </c>
    </row>
    <row r="18" spans="1:5" x14ac:dyDescent="0.25">
      <c r="A18" s="104" t="s">
        <v>326</v>
      </c>
      <c r="B18" s="72" t="s">
        <v>51</v>
      </c>
      <c r="C18" s="105">
        <v>25</v>
      </c>
      <c r="D18" s="106">
        <v>5</v>
      </c>
      <c r="E18" s="106">
        <f>D18*C18</f>
        <v>125</v>
      </c>
    </row>
    <row r="19" spans="1:5" x14ac:dyDescent="0.25">
      <c r="A19" s="8" t="s">
        <v>460</v>
      </c>
      <c r="B19" s="55"/>
      <c r="C19" s="56"/>
      <c r="D19" s="56"/>
      <c r="E19" s="74">
        <f>SUM(E17:E18)</f>
        <v>1375</v>
      </c>
    </row>
    <row r="20" spans="1:5" x14ac:dyDescent="0.25">
      <c r="A20" s="35" t="s">
        <v>459</v>
      </c>
      <c r="B20" s="35"/>
      <c r="C20" s="57" t="s">
        <v>321</v>
      </c>
      <c r="D20" s="75" t="s">
        <v>322</v>
      </c>
      <c r="E20" s="10" t="s">
        <v>323</v>
      </c>
    </row>
    <row r="21" spans="1:5" x14ac:dyDescent="0.25">
      <c r="A21" s="58" t="s">
        <v>327</v>
      </c>
      <c r="B21" s="72" t="s">
        <v>51</v>
      </c>
      <c r="C21" s="87">
        <v>25</v>
      </c>
      <c r="D21" s="73">
        <v>0.03</v>
      </c>
      <c r="E21" s="73">
        <f>C21*D21*365</f>
        <v>273.75</v>
      </c>
    </row>
    <row r="22" spans="1:5" x14ac:dyDescent="0.25">
      <c r="A22" s="58" t="s">
        <v>328</v>
      </c>
      <c r="B22" s="72" t="s">
        <v>51</v>
      </c>
      <c r="C22" s="87">
        <v>25</v>
      </c>
      <c r="D22" s="73">
        <v>0.02</v>
      </c>
      <c r="E22" s="73">
        <f t="shared" ref="E22:E25" si="1">C22*D22*365</f>
        <v>182.5</v>
      </c>
    </row>
    <row r="23" spans="1:5" x14ac:dyDescent="0.25">
      <c r="A23" s="58" t="s">
        <v>329</v>
      </c>
      <c r="B23" s="72" t="s">
        <v>51</v>
      </c>
      <c r="C23" s="87">
        <v>25</v>
      </c>
      <c r="D23" s="73">
        <v>0.02</v>
      </c>
      <c r="E23" s="73">
        <f t="shared" si="1"/>
        <v>182.5</v>
      </c>
    </row>
    <row r="24" spans="1:5" x14ac:dyDescent="0.25">
      <c r="A24" s="58" t="s">
        <v>330</v>
      </c>
      <c r="B24" s="72" t="s">
        <v>51</v>
      </c>
      <c r="C24" s="87">
        <v>25</v>
      </c>
      <c r="D24" s="73">
        <v>0.02</v>
      </c>
      <c r="E24" s="73">
        <f t="shared" si="1"/>
        <v>182.5</v>
      </c>
    </row>
    <row r="25" spans="1:5" x14ac:dyDescent="0.25">
      <c r="A25" s="58" t="s">
        <v>331</v>
      </c>
      <c r="B25" s="72" t="s">
        <v>51</v>
      </c>
      <c r="C25" s="87">
        <v>25</v>
      </c>
      <c r="D25" s="73">
        <v>0.03</v>
      </c>
      <c r="E25" s="73">
        <f t="shared" si="1"/>
        <v>273.75</v>
      </c>
    </row>
    <row r="26" spans="1:5" x14ac:dyDescent="0.25">
      <c r="A26" s="8" t="s">
        <v>462</v>
      </c>
      <c r="B26" s="55"/>
      <c r="C26" s="56"/>
      <c r="D26" s="56"/>
      <c r="E26" s="74">
        <v>1500</v>
      </c>
    </row>
    <row r="27" spans="1:5" x14ac:dyDescent="0.25">
      <c r="A27" s="61" t="s">
        <v>66</v>
      </c>
      <c r="B27" s="61"/>
      <c r="C27" s="61"/>
      <c r="D27" s="61"/>
      <c r="E27" s="62">
        <f>SUM(E15,E19,E26)</f>
        <v>12091.25</v>
      </c>
    </row>
    <row r="30" spans="1:5" x14ac:dyDescent="0.25">
      <c r="A30" s="239" t="s">
        <v>54</v>
      </c>
      <c r="B30" s="240"/>
    </row>
    <row r="31" spans="1:5" x14ac:dyDescent="0.25">
      <c r="A31" s="28" t="s">
        <v>145</v>
      </c>
      <c r="B31" s="44">
        <f>E15</f>
        <v>9216.25</v>
      </c>
    </row>
    <row r="32" spans="1:5" x14ac:dyDescent="0.25">
      <c r="A32" s="35" t="s">
        <v>81</v>
      </c>
      <c r="B32" s="44">
        <f>E19</f>
        <v>1375</v>
      </c>
    </row>
    <row r="33" spans="1:4" x14ac:dyDescent="0.25">
      <c r="A33" s="35" t="s">
        <v>258</v>
      </c>
      <c r="B33" s="44">
        <f>E26</f>
        <v>1500</v>
      </c>
    </row>
    <row r="34" spans="1:4" x14ac:dyDescent="0.25">
      <c r="A34" s="17" t="s">
        <v>66</v>
      </c>
      <c r="B34" s="62">
        <f>SUM(B31,B32,B33)</f>
        <v>12091.25</v>
      </c>
    </row>
    <row r="37" spans="1:4" x14ac:dyDescent="0.25">
      <c r="A37" s="216" t="s">
        <v>333</v>
      </c>
      <c r="B37" s="216"/>
      <c r="C37" s="216"/>
      <c r="D37" s="216"/>
    </row>
    <row r="38" spans="1:4" x14ac:dyDescent="0.25">
      <c r="A38" t="s">
        <v>55</v>
      </c>
    </row>
    <row r="39" spans="1:4" ht="15.75" x14ac:dyDescent="0.25">
      <c r="A39" s="217" t="s">
        <v>56</v>
      </c>
      <c r="B39" s="217"/>
      <c r="C39" s="217"/>
      <c r="D39" s="217"/>
    </row>
    <row r="40" spans="1:4" ht="15.75" x14ac:dyDescent="0.25">
      <c r="A40" s="217" t="s">
        <v>57</v>
      </c>
      <c r="B40" s="217"/>
      <c r="C40" s="217"/>
      <c r="D40" s="217"/>
    </row>
    <row r="41" spans="1:4" ht="15.75" x14ac:dyDescent="0.25">
      <c r="A41" s="217" t="s">
        <v>58</v>
      </c>
      <c r="B41" s="217"/>
      <c r="C41" s="217"/>
      <c r="D41" s="217"/>
    </row>
    <row r="42" spans="1:4" ht="15.75" x14ac:dyDescent="0.25">
      <c r="A42" s="217" t="s">
        <v>59</v>
      </c>
      <c r="B42" s="217"/>
    </row>
  </sheetData>
  <mergeCells count="19">
    <mergeCell ref="A6:E6"/>
    <mergeCell ref="A1:A2"/>
    <mergeCell ref="B1:E2"/>
    <mergeCell ref="A3:E3"/>
    <mergeCell ref="A4:E4"/>
    <mergeCell ref="A5:E5"/>
    <mergeCell ref="C40:D40"/>
    <mergeCell ref="A41:B41"/>
    <mergeCell ref="C41:D41"/>
    <mergeCell ref="A42:B42"/>
    <mergeCell ref="A8:B8"/>
    <mergeCell ref="A9:E9"/>
    <mergeCell ref="A10:E10"/>
    <mergeCell ref="A30:B30"/>
    <mergeCell ref="A37:B37"/>
    <mergeCell ref="C37:D37"/>
    <mergeCell ref="A39:B39"/>
    <mergeCell ref="C39:D39"/>
    <mergeCell ref="A40:B40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2"/>
  <sheetViews>
    <sheetView topLeftCell="A19" workbookViewId="0">
      <selection activeCell="B34" sqref="B34"/>
    </sheetView>
  </sheetViews>
  <sheetFormatPr defaultRowHeight="15" x14ac:dyDescent="0.25"/>
  <cols>
    <col min="1" max="1" width="37.42578125" bestFit="1" customWidth="1"/>
    <col min="2" max="2" width="13.28515625" bestFit="1" customWidth="1"/>
    <col min="3" max="3" width="17.28515625" customWidth="1"/>
    <col min="4" max="4" width="10.140625" customWidth="1"/>
    <col min="5" max="5" width="15.8554687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7.75" customHeight="1" x14ac:dyDescent="0.25">
      <c r="A2" s="234"/>
      <c r="B2" s="219"/>
      <c r="C2" s="219"/>
      <c r="D2" s="219"/>
      <c r="E2" s="219"/>
    </row>
    <row r="3" spans="1:5" x14ac:dyDescent="0.25">
      <c r="A3" s="268" t="s">
        <v>256</v>
      </c>
      <c r="B3" s="269"/>
      <c r="C3" s="269"/>
      <c r="D3" s="269"/>
      <c r="E3" s="270"/>
    </row>
    <row r="4" spans="1:5" x14ac:dyDescent="0.25">
      <c r="A4" s="251" t="s">
        <v>251</v>
      </c>
      <c r="B4" s="252"/>
      <c r="C4" s="252"/>
      <c r="D4" s="252"/>
      <c r="E4" s="253"/>
    </row>
    <row r="5" spans="1:5" x14ac:dyDescent="0.25">
      <c r="A5" s="251" t="s">
        <v>255</v>
      </c>
      <c r="B5" s="252"/>
      <c r="C5" s="252"/>
      <c r="D5" s="252"/>
      <c r="E5" s="253"/>
    </row>
    <row r="6" spans="1:5" x14ac:dyDescent="0.25">
      <c r="A6" s="115" t="s">
        <v>374</v>
      </c>
      <c r="B6" s="118"/>
      <c r="C6" s="118"/>
      <c r="D6" s="118"/>
      <c r="E6" s="119"/>
    </row>
    <row r="7" spans="1:5" x14ac:dyDescent="0.25">
      <c r="A7" s="236" t="s">
        <v>360</v>
      </c>
      <c r="B7" s="252"/>
      <c r="C7" s="252"/>
      <c r="D7" s="252"/>
      <c r="E7" s="253"/>
    </row>
    <row r="8" spans="1:5" x14ac:dyDescent="0.25">
      <c r="A8" s="107" t="s">
        <v>342</v>
      </c>
      <c r="B8" s="88"/>
      <c r="C8" s="88"/>
      <c r="D8" s="88"/>
      <c r="E8" s="89"/>
    </row>
    <row r="9" spans="1:5" x14ac:dyDescent="0.25">
      <c r="A9" s="235" t="s">
        <v>481</v>
      </c>
      <c r="B9" s="235"/>
      <c r="C9" s="235"/>
      <c r="D9" s="235"/>
      <c r="E9" s="235"/>
    </row>
    <row r="10" spans="1:5" x14ac:dyDescent="0.25">
      <c r="A10" s="238" t="s">
        <v>8</v>
      </c>
      <c r="B10" s="238"/>
      <c r="C10" s="238"/>
      <c r="D10" s="238"/>
      <c r="E10" s="238"/>
    </row>
    <row r="11" spans="1:5" x14ac:dyDescent="0.25">
      <c r="A11" s="28" t="s">
        <v>145</v>
      </c>
      <c r="B11" s="28" t="s">
        <v>10</v>
      </c>
      <c r="C11" s="57" t="s">
        <v>321</v>
      </c>
      <c r="D11" s="114" t="s">
        <v>361</v>
      </c>
      <c r="E11" s="10" t="s">
        <v>323</v>
      </c>
    </row>
    <row r="12" spans="1:5" x14ac:dyDescent="0.25">
      <c r="A12" s="29" t="s">
        <v>252</v>
      </c>
      <c r="B12" s="72" t="s">
        <v>51</v>
      </c>
      <c r="C12" s="72">
        <v>35</v>
      </c>
      <c r="D12" s="31">
        <v>0.7</v>
      </c>
      <c r="E12" s="31">
        <f>D12*C12*365</f>
        <v>8942.5</v>
      </c>
    </row>
    <row r="13" spans="1:5" x14ac:dyDescent="0.25">
      <c r="A13" s="29" t="s">
        <v>244</v>
      </c>
      <c r="B13" s="72" t="s">
        <v>51</v>
      </c>
      <c r="C13" s="72">
        <v>35</v>
      </c>
      <c r="D13" s="31">
        <v>0.28000000000000003</v>
      </c>
      <c r="E13" s="31">
        <f t="shared" ref="E13:E14" si="0">D13*C13*365</f>
        <v>3577.0000000000005</v>
      </c>
    </row>
    <row r="14" spans="1:5" x14ac:dyDescent="0.25">
      <c r="A14" s="29" t="s">
        <v>325</v>
      </c>
      <c r="B14" s="72" t="s">
        <v>51</v>
      </c>
      <c r="C14" s="72">
        <v>35</v>
      </c>
      <c r="D14" s="31">
        <v>0.03</v>
      </c>
      <c r="E14" s="31">
        <f t="shared" si="0"/>
        <v>383.25</v>
      </c>
    </row>
    <row r="15" spans="1:5" s="48" customFormat="1" x14ac:dyDescent="0.25">
      <c r="A15" s="8" t="s">
        <v>461</v>
      </c>
      <c r="B15" s="8"/>
      <c r="C15" s="9"/>
      <c r="D15" s="9"/>
      <c r="E15" s="9">
        <f>SUM(E12:E14)</f>
        <v>12902.75</v>
      </c>
    </row>
    <row r="16" spans="1:5" x14ac:dyDescent="0.25">
      <c r="A16" s="35" t="s">
        <v>458</v>
      </c>
      <c r="B16" s="35" t="s">
        <v>10</v>
      </c>
      <c r="C16" s="57" t="s">
        <v>321</v>
      </c>
      <c r="D16" s="75" t="s">
        <v>322</v>
      </c>
      <c r="E16" s="10" t="s">
        <v>323</v>
      </c>
    </row>
    <row r="17" spans="1:5" x14ac:dyDescent="0.25">
      <c r="A17" s="58" t="s">
        <v>327</v>
      </c>
      <c r="B17" s="72" t="s">
        <v>51</v>
      </c>
      <c r="C17" s="87">
        <v>35</v>
      </c>
      <c r="D17" s="73">
        <v>0.05</v>
      </c>
      <c r="E17" s="73">
        <f>C17*D17*365</f>
        <v>638.75</v>
      </c>
    </row>
    <row r="18" spans="1:5" x14ac:dyDescent="0.25">
      <c r="A18" s="58" t="s">
        <v>328</v>
      </c>
      <c r="B18" s="72" t="s">
        <v>51</v>
      </c>
      <c r="C18" s="87">
        <v>35</v>
      </c>
      <c r="D18" s="73">
        <v>0.02</v>
      </c>
      <c r="E18" s="73">
        <f t="shared" ref="E18:E21" si="1">C18*D18*365</f>
        <v>255.50000000000003</v>
      </c>
    </row>
    <row r="19" spans="1:5" x14ac:dyDescent="0.25">
      <c r="A19" s="58" t="s">
        <v>329</v>
      </c>
      <c r="B19" s="72" t="s">
        <v>51</v>
      </c>
      <c r="C19" s="87">
        <v>35</v>
      </c>
      <c r="D19" s="73">
        <v>0.01</v>
      </c>
      <c r="E19" s="73">
        <f t="shared" si="1"/>
        <v>127.75000000000001</v>
      </c>
    </row>
    <row r="20" spans="1:5" x14ac:dyDescent="0.25">
      <c r="A20" s="58" t="s">
        <v>330</v>
      </c>
      <c r="B20" s="72" t="s">
        <v>51</v>
      </c>
      <c r="C20" s="87">
        <v>35</v>
      </c>
      <c r="D20" s="73">
        <v>0.03</v>
      </c>
      <c r="E20" s="73">
        <f t="shared" si="1"/>
        <v>383.25</v>
      </c>
    </row>
    <row r="21" spans="1:5" x14ac:dyDescent="0.25">
      <c r="A21" s="58" t="s">
        <v>331</v>
      </c>
      <c r="B21" s="72" t="s">
        <v>51</v>
      </c>
      <c r="C21" s="87">
        <v>35</v>
      </c>
      <c r="D21" s="73">
        <v>0.04</v>
      </c>
      <c r="E21" s="73">
        <f t="shared" si="1"/>
        <v>511.00000000000006</v>
      </c>
    </row>
    <row r="22" spans="1:5" x14ac:dyDescent="0.25">
      <c r="A22" s="8" t="s">
        <v>460</v>
      </c>
      <c r="B22" s="55"/>
      <c r="C22" s="56"/>
      <c r="D22" s="56"/>
      <c r="E22" s="74">
        <f>SUM(E17:E21)</f>
        <v>1916.25</v>
      </c>
    </row>
    <row r="23" spans="1:5" x14ac:dyDescent="0.25">
      <c r="A23" s="35" t="s">
        <v>457</v>
      </c>
      <c r="B23" s="35"/>
      <c r="C23" s="57" t="s">
        <v>321</v>
      </c>
      <c r="D23" s="75" t="s">
        <v>322</v>
      </c>
      <c r="E23" s="10" t="s">
        <v>323</v>
      </c>
    </row>
    <row r="24" spans="1:5" x14ac:dyDescent="0.25">
      <c r="A24" s="58" t="s">
        <v>332</v>
      </c>
      <c r="B24" s="72" t="s">
        <v>51</v>
      </c>
      <c r="C24" s="87">
        <v>35</v>
      </c>
      <c r="D24" s="90">
        <v>60</v>
      </c>
      <c r="E24" s="90">
        <f>D24*C24</f>
        <v>2100</v>
      </c>
    </row>
    <row r="25" spans="1:5" x14ac:dyDescent="0.25">
      <c r="A25" s="58" t="s">
        <v>326</v>
      </c>
      <c r="B25" s="72" t="s">
        <v>51</v>
      </c>
      <c r="C25" s="87">
        <v>25</v>
      </c>
      <c r="D25" s="90">
        <v>5</v>
      </c>
      <c r="E25" s="90">
        <f>D25*C25</f>
        <v>125</v>
      </c>
    </row>
    <row r="26" spans="1:5" x14ac:dyDescent="0.25">
      <c r="A26" s="8" t="s">
        <v>462</v>
      </c>
      <c r="B26" s="55"/>
      <c r="C26" s="56"/>
      <c r="D26" s="56"/>
      <c r="E26" s="74">
        <f>SUM(E24:E25)</f>
        <v>2225</v>
      </c>
    </row>
    <row r="27" spans="1:5" x14ac:dyDescent="0.25">
      <c r="A27" s="61" t="s">
        <v>66</v>
      </c>
      <c r="B27" s="61"/>
      <c r="C27" s="61"/>
      <c r="D27" s="61"/>
      <c r="E27" s="62">
        <f>SUM(E15,E22,E26)</f>
        <v>17044</v>
      </c>
    </row>
    <row r="30" spans="1:5" x14ac:dyDescent="0.25">
      <c r="A30" s="239" t="s">
        <v>54</v>
      </c>
      <c r="B30" s="240"/>
    </row>
    <row r="31" spans="1:5" x14ac:dyDescent="0.25">
      <c r="A31" s="28" t="s">
        <v>145</v>
      </c>
      <c r="B31" s="44">
        <f>E15</f>
        <v>12902.75</v>
      </c>
    </row>
    <row r="32" spans="1:5" x14ac:dyDescent="0.25">
      <c r="A32" s="35" t="s">
        <v>458</v>
      </c>
      <c r="B32" s="44">
        <f>E22</f>
        <v>1916.25</v>
      </c>
    </row>
    <row r="33" spans="1:4" x14ac:dyDescent="0.25">
      <c r="A33" s="35" t="s">
        <v>260</v>
      </c>
      <c r="B33" s="44">
        <f>E26</f>
        <v>2225</v>
      </c>
    </row>
    <row r="34" spans="1:4" x14ac:dyDescent="0.25">
      <c r="A34" s="17" t="s">
        <v>66</v>
      </c>
      <c r="B34" s="62">
        <f>SUM(B31,B32,B33)</f>
        <v>17044</v>
      </c>
    </row>
    <row r="37" spans="1:4" x14ac:dyDescent="0.25">
      <c r="A37" s="216" t="s">
        <v>333</v>
      </c>
      <c r="B37" s="216"/>
      <c r="C37" s="216"/>
      <c r="D37" s="216"/>
    </row>
    <row r="38" spans="1:4" x14ac:dyDescent="0.25">
      <c r="A38" t="s">
        <v>55</v>
      </c>
    </row>
    <row r="39" spans="1:4" ht="15.75" x14ac:dyDescent="0.25">
      <c r="A39" s="217" t="s">
        <v>56</v>
      </c>
      <c r="B39" s="217"/>
      <c r="C39" s="217"/>
      <c r="D39" s="217"/>
    </row>
    <row r="40" spans="1:4" ht="15.75" x14ac:dyDescent="0.25">
      <c r="A40" s="217" t="s">
        <v>57</v>
      </c>
      <c r="B40" s="217"/>
      <c r="C40" s="217"/>
      <c r="D40" s="217"/>
    </row>
    <row r="41" spans="1:4" ht="15.75" x14ac:dyDescent="0.25">
      <c r="A41" s="217" t="s">
        <v>58</v>
      </c>
      <c r="B41" s="217"/>
      <c r="C41" s="217"/>
      <c r="D41" s="217"/>
    </row>
    <row r="42" spans="1:4" ht="15.75" x14ac:dyDescent="0.25">
      <c r="A42" s="217" t="s">
        <v>59</v>
      </c>
      <c r="B42" s="217"/>
    </row>
  </sheetData>
  <mergeCells count="18">
    <mergeCell ref="A37:B37"/>
    <mergeCell ref="C37:D37"/>
    <mergeCell ref="A39:B39"/>
    <mergeCell ref="C39:D39"/>
    <mergeCell ref="A42:B42"/>
    <mergeCell ref="A40:B40"/>
    <mergeCell ref="C40:D40"/>
    <mergeCell ref="A41:B41"/>
    <mergeCell ref="C41:D41"/>
    <mergeCell ref="A9:E9"/>
    <mergeCell ref="A10:E10"/>
    <mergeCell ref="A30:B30"/>
    <mergeCell ref="A7:E7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3"/>
  <sheetViews>
    <sheetView workbookViewId="0">
      <selection activeCell="B55" sqref="B55"/>
    </sheetView>
  </sheetViews>
  <sheetFormatPr defaultRowHeight="15" x14ac:dyDescent="0.25"/>
  <cols>
    <col min="1" max="1" width="28.140625" customWidth="1"/>
    <col min="2" max="2" width="21.5703125" customWidth="1"/>
    <col min="3" max="3" width="14.5703125" bestFit="1" customWidth="1"/>
    <col min="4" max="4" width="14.42578125" customWidth="1"/>
    <col min="5" max="5" width="14" customWidth="1"/>
  </cols>
  <sheetData>
    <row r="1" spans="1:5" ht="15" customHeight="1" x14ac:dyDescent="0.25">
      <c r="A1" s="218"/>
      <c r="B1" s="219" t="s">
        <v>0</v>
      </c>
      <c r="C1" s="219"/>
      <c r="D1" s="219"/>
      <c r="E1" s="219"/>
    </row>
    <row r="2" spans="1:5" ht="27" customHeight="1" x14ac:dyDescent="0.25">
      <c r="A2" s="218"/>
      <c r="B2" s="219"/>
      <c r="C2" s="219"/>
      <c r="D2" s="219"/>
      <c r="E2" s="219"/>
    </row>
    <row r="3" spans="1:5" ht="15.75" x14ac:dyDescent="0.25">
      <c r="A3" s="220" t="s">
        <v>1</v>
      </c>
      <c r="B3" s="220"/>
      <c r="C3" s="221" t="s">
        <v>2</v>
      </c>
      <c r="D3" s="222"/>
      <c r="E3" s="223"/>
    </row>
    <row r="4" spans="1:5" ht="15.75" x14ac:dyDescent="0.25">
      <c r="A4" s="224" t="s">
        <v>3</v>
      </c>
      <c r="B4" s="224"/>
      <c r="C4" s="221" t="s">
        <v>263</v>
      </c>
      <c r="D4" s="222"/>
      <c r="E4" s="223"/>
    </row>
    <row r="5" spans="1:5" ht="15.75" x14ac:dyDescent="0.25">
      <c r="A5" s="228" t="s">
        <v>359</v>
      </c>
      <c r="B5" s="229"/>
      <c r="C5" s="221" t="s">
        <v>5</v>
      </c>
      <c r="D5" s="222"/>
      <c r="E5" s="223"/>
    </row>
    <row r="6" spans="1:5" ht="15.75" x14ac:dyDescent="0.25">
      <c r="A6" s="236" t="s">
        <v>334</v>
      </c>
      <c r="B6" s="237"/>
      <c r="C6" s="1" t="s">
        <v>261</v>
      </c>
      <c r="D6" s="1"/>
      <c r="E6" s="2"/>
    </row>
    <row r="7" spans="1:5" x14ac:dyDescent="0.25">
      <c r="A7" s="230" t="s">
        <v>6</v>
      </c>
      <c r="B7" s="231"/>
      <c r="C7" s="231"/>
      <c r="D7" s="231"/>
      <c r="E7" s="232"/>
    </row>
    <row r="8" spans="1:5" x14ac:dyDescent="0.25">
      <c r="A8" s="242" t="s">
        <v>7</v>
      </c>
      <c r="B8" s="242"/>
      <c r="C8" s="242"/>
      <c r="D8" s="242"/>
      <c r="E8" s="242"/>
    </row>
    <row r="9" spans="1:5" x14ac:dyDescent="0.25">
      <c r="A9" s="227" t="s">
        <v>8</v>
      </c>
      <c r="B9" s="227"/>
      <c r="C9" s="227"/>
      <c r="D9" s="227"/>
      <c r="E9" s="227"/>
    </row>
    <row r="10" spans="1:5" x14ac:dyDescent="0.25">
      <c r="A10" s="3" t="s">
        <v>9</v>
      </c>
      <c r="B10" s="3" t="s">
        <v>10</v>
      </c>
      <c r="C10" s="3" t="s">
        <v>11</v>
      </c>
      <c r="D10" s="3" t="s">
        <v>12</v>
      </c>
      <c r="E10" s="3" t="s">
        <v>13</v>
      </c>
    </row>
    <row r="11" spans="1:5" x14ac:dyDescent="0.25">
      <c r="A11" s="29" t="s">
        <v>14</v>
      </c>
      <c r="B11" s="29" t="s">
        <v>15</v>
      </c>
      <c r="C11" s="39">
        <v>1.6</v>
      </c>
      <c r="D11" s="38">
        <v>6486</v>
      </c>
      <c r="E11" s="38">
        <v>10377.6</v>
      </c>
    </row>
    <row r="12" spans="1:5" x14ac:dyDescent="0.25">
      <c r="A12" s="29" t="s">
        <v>16</v>
      </c>
      <c r="B12" s="29" t="s">
        <v>61</v>
      </c>
      <c r="C12" s="39">
        <v>1.5</v>
      </c>
      <c r="D12" s="38">
        <v>236.5</v>
      </c>
      <c r="E12" s="38">
        <v>354.75</v>
      </c>
    </row>
    <row r="13" spans="1:5" x14ac:dyDescent="0.25">
      <c r="A13" s="29" t="s">
        <v>68</v>
      </c>
      <c r="B13" s="29" t="s">
        <v>61</v>
      </c>
      <c r="C13" s="39">
        <v>5</v>
      </c>
      <c r="D13" s="38">
        <v>350</v>
      </c>
      <c r="E13" s="38">
        <v>1750</v>
      </c>
    </row>
    <row r="14" spans="1:5" x14ac:dyDescent="0.25">
      <c r="A14" s="29" t="s">
        <v>17</v>
      </c>
      <c r="B14" s="29" t="s">
        <v>18</v>
      </c>
      <c r="C14" s="39">
        <v>0.18</v>
      </c>
      <c r="D14" s="38">
        <v>460</v>
      </c>
      <c r="E14" s="38">
        <v>82.8</v>
      </c>
    </row>
    <row r="15" spans="1:5" x14ac:dyDescent="0.25">
      <c r="A15" s="29" t="s">
        <v>19</v>
      </c>
      <c r="B15" s="29" t="s">
        <v>18</v>
      </c>
      <c r="C15" s="39">
        <v>2</v>
      </c>
      <c r="D15" s="38">
        <v>99</v>
      </c>
      <c r="E15" s="38">
        <v>198</v>
      </c>
    </row>
    <row r="16" spans="1:5" x14ac:dyDescent="0.25">
      <c r="A16" s="29" t="s">
        <v>20</v>
      </c>
      <c r="B16" s="29" t="s">
        <v>18</v>
      </c>
      <c r="C16" s="39">
        <v>1.2</v>
      </c>
      <c r="D16" s="38">
        <v>290</v>
      </c>
      <c r="E16" s="38">
        <v>348</v>
      </c>
    </row>
    <row r="17" spans="1:5" x14ac:dyDescent="0.25">
      <c r="A17" s="29" t="s">
        <v>21</v>
      </c>
      <c r="B17" s="29" t="s">
        <v>18</v>
      </c>
      <c r="C17" s="39">
        <v>6</v>
      </c>
      <c r="D17" s="38">
        <v>117.7</v>
      </c>
      <c r="E17" s="38">
        <v>706.2</v>
      </c>
    </row>
    <row r="18" spans="1:5" x14ac:dyDescent="0.25">
      <c r="A18" s="29" t="s">
        <v>69</v>
      </c>
      <c r="B18" s="29" t="s">
        <v>18</v>
      </c>
      <c r="C18" s="39">
        <v>2</v>
      </c>
      <c r="D18" s="38">
        <v>62</v>
      </c>
      <c r="E18" s="38">
        <v>124</v>
      </c>
    </row>
    <row r="19" spans="1:5" x14ac:dyDescent="0.25">
      <c r="A19" s="29" t="s">
        <v>22</v>
      </c>
      <c r="B19" s="29" t="s">
        <v>18</v>
      </c>
      <c r="C19" s="39">
        <v>1</v>
      </c>
      <c r="D19" s="38">
        <v>218</v>
      </c>
      <c r="E19" s="38">
        <v>218</v>
      </c>
    </row>
    <row r="20" spans="1:5" x14ac:dyDescent="0.25">
      <c r="A20" s="29" t="s">
        <v>23</v>
      </c>
      <c r="B20" s="29" t="s">
        <v>18</v>
      </c>
      <c r="C20" s="39">
        <v>1</v>
      </c>
      <c r="D20" s="38">
        <v>350</v>
      </c>
      <c r="E20" s="38">
        <v>350</v>
      </c>
    </row>
    <row r="21" spans="1:5" x14ac:dyDescent="0.25">
      <c r="A21" s="29" t="s">
        <v>24</v>
      </c>
      <c r="B21" s="29" t="s">
        <v>18</v>
      </c>
      <c r="C21" s="39">
        <v>0.7</v>
      </c>
      <c r="D21" s="38">
        <v>177</v>
      </c>
      <c r="E21" s="38">
        <v>123.89999999999999</v>
      </c>
    </row>
    <row r="22" spans="1:5" x14ac:dyDescent="0.25">
      <c r="A22" s="29" t="s">
        <v>25</v>
      </c>
      <c r="B22" s="29" t="s">
        <v>18</v>
      </c>
      <c r="C22" s="39">
        <v>2</v>
      </c>
      <c r="D22" s="38">
        <v>115</v>
      </c>
      <c r="E22" s="38">
        <v>230</v>
      </c>
    </row>
    <row r="23" spans="1:5" x14ac:dyDescent="0.25">
      <c r="A23" s="29" t="s">
        <v>26</v>
      </c>
      <c r="B23" s="29" t="s">
        <v>18</v>
      </c>
      <c r="C23" s="39">
        <v>1.2</v>
      </c>
      <c r="D23" s="38">
        <v>200</v>
      </c>
      <c r="E23" s="38">
        <v>240</v>
      </c>
    </row>
    <row r="24" spans="1:5" x14ac:dyDescent="0.25">
      <c r="A24" s="29" t="s">
        <v>62</v>
      </c>
      <c r="B24" s="29" t="s">
        <v>18</v>
      </c>
      <c r="C24" s="39">
        <v>1.25</v>
      </c>
      <c r="D24" s="38">
        <v>74.8</v>
      </c>
      <c r="E24" s="38">
        <v>93.5</v>
      </c>
    </row>
    <row r="25" spans="1:5" x14ac:dyDescent="0.25">
      <c r="A25" s="29" t="s">
        <v>27</v>
      </c>
      <c r="B25" s="29" t="s">
        <v>18</v>
      </c>
      <c r="C25" s="39">
        <v>0.6</v>
      </c>
      <c r="D25" s="38">
        <v>215</v>
      </c>
      <c r="E25" s="38">
        <v>129</v>
      </c>
    </row>
    <row r="26" spans="1:5" x14ac:dyDescent="0.25">
      <c r="A26" s="29" t="s">
        <v>28</v>
      </c>
      <c r="B26" s="29" t="s">
        <v>18</v>
      </c>
      <c r="C26" s="39">
        <v>0.4</v>
      </c>
      <c r="D26" s="38">
        <v>215</v>
      </c>
      <c r="E26" s="38">
        <v>86</v>
      </c>
    </row>
    <row r="27" spans="1:5" x14ac:dyDescent="0.25">
      <c r="A27" s="29" t="s">
        <v>33</v>
      </c>
      <c r="B27" s="29" t="s">
        <v>18</v>
      </c>
      <c r="C27" s="39">
        <v>15</v>
      </c>
      <c r="D27" s="38">
        <v>19.8</v>
      </c>
      <c r="E27" s="38">
        <v>297</v>
      </c>
    </row>
    <row r="28" spans="1:5" x14ac:dyDescent="0.25">
      <c r="A28" s="29" t="s">
        <v>34</v>
      </c>
      <c r="B28" s="29" t="s">
        <v>18</v>
      </c>
      <c r="C28" s="39">
        <v>1.8</v>
      </c>
      <c r="D28" s="38">
        <v>23</v>
      </c>
      <c r="E28" s="38">
        <v>41.4</v>
      </c>
    </row>
    <row r="29" spans="1:5" x14ac:dyDescent="0.25">
      <c r="A29" s="29" t="s">
        <v>35</v>
      </c>
      <c r="B29" s="29" t="s">
        <v>18</v>
      </c>
      <c r="C29" s="39">
        <v>3</v>
      </c>
      <c r="D29" s="38">
        <v>13.2</v>
      </c>
      <c r="E29" s="38">
        <v>39.599999999999994</v>
      </c>
    </row>
    <row r="30" spans="1:5" x14ac:dyDescent="0.25">
      <c r="A30" s="29" t="s">
        <v>36</v>
      </c>
      <c r="B30" s="29" t="s">
        <v>18</v>
      </c>
      <c r="C30" s="39">
        <v>1.2</v>
      </c>
      <c r="D30" s="38">
        <v>178.2</v>
      </c>
      <c r="E30" s="38">
        <v>213.83999999999997</v>
      </c>
    </row>
    <row r="31" spans="1:5" x14ac:dyDescent="0.25">
      <c r="A31" s="29" t="s">
        <v>30</v>
      </c>
      <c r="B31" s="29" t="s">
        <v>18</v>
      </c>
      <c r="C31" s="39">
        <v>3</v>
      </c>
      <c r="D31" s="38">
        <v>90</v>
      </c>
      <c r="E31" s="38">
        <v>270</v>
      </c>
    </row>
    <row r="32" spans="1:5" x14ac:dyDescent="0.25">
      <c r="A32" s="29" t="s">
        <v>31</v>
      </c>
      <c r="B32" s="29" t="s">
        <v>18</v>
      </c>
      <c r="C32" s="39">
        <v>0.08</v>
      </c>
      <c r="D32" s="38">
        <v>427</v>
      </c>
      <c r="E32" s="38">
        <v>34.160000000000004</v>
      </c>
    </row>
    <row r="33" spans="1:5" x14ac:dyDescent="0.25">
      <c r="A33" s="29" t="s">
        <v>32</v>
      </c>
      <c r="B33" s="29" t="s">
        <v>18</v>
      </c>
      <c r="C33" s="39">
        <v>0.05</v>
      </c>
      <c r="D33" s="38">
        <v>2650</v>
      </c>
      <c r="E33" s="38">
        <v>132.5</v>
      </c>
    </row>
    <row r="34" spans="1:5" x14ac:dyDescent="0.25">
      <c r="A34" s="29" t="s">
        <v>70</v>
      </c>
      <c r="B34" s="29" t="s">
        <v>18</v>
      </c>
      <c r="C34" s="39">
        <v>0.5</v>
      </c>
      <c r="D34" s="38">
        <v>74.8</v>
      </c>
      <c r="E34" s="38">
        <v>37.4</v>
      </c>
    </row>
    <row r="35" spans="1:5" x14ac:dyDescent="0.25">
      <c r="A35" s="8" t="s">
        <v>37</v>
      </c>
      <c r="B35" s="8"/>
      <c r="C35" s="9"/>
      <c r="D35" s="9"/>
      <c r="E35" s="9">
        <v>16477.650000000001</v>
      </c>
    </row>
    <row r="36" spans="1:5" x14ac:dyDescent="0.25">
      <c r="A36" s="35" t="s">
        <v>38</v>
      </c>
      <c r="B36" s="35"/>
      <c r="C36" s="36"/>
      <c r="D36" s="35"/>
      <c r="E36" s="35"/>
    </row>
    <row r="37" spans="1:5" x14ac:dyDescent="0.25">
      <c r="A37" s="29" t="s">
        <v>39</v>
      </c>
      <c r="B37" s="29" t="s">
        <v>63</v>
      </c>
      <c r="C37" s="39">
        <v>4</v>
      </c>
      <c r="D37" s="38">
        <v>130</v>
      </c>
      <c r="E37" s="38">
        <v>520</v>
      </c>
    </row>
    <row r="38" spans="1:5" x14ac:dyDescent="0.25">
      <c r="A38" s="29" t="s">
        <v>41</v>
      </c>
      <c r="B38" s="29" t="s">
        <v>63</v>
      </c>
      <c r="C38" s="39">
        <v>3</v>
      </c>
      <c r="D38" s="38">
        <v>130</v>
      </c>
      <c r="E38" s="38">
        <v>390</v>
      </c>
    </row>
    <row r="39" spans="1:5" x14ac:dyDescent="0.25">
      <c r="A39" s="29" t="s">
        <v>42</v>
      </c>
      <c r="B39" s="29" t="s">
        <v>63</v>
      </c>
      <c r="C39" s="39">
        <v>2</v>
      </c>
      <c r="D39" s="38">
        <v>130</v>
      </c>
      <c r="E39" s="38">
        <v>260</v>
      </c>
    </row>
    <row r="40" spans="1:5" x14ac:dyDescent="0.25">
      <c r="A40" s="29" t="s">
        <v>43</v>
      </c>
      <c r="B40" s="29" t="s">
        <v>63</v>
      </c>
      <c r="C40" s="39">
        <v>1.5</v>
      </c>
      <c r="D40" s="38">
        <v>130</v>
      </c>
      <c r="E40" s="38">
        <v>195</v>
      </c>
    </row>
    <row r="41" spans="1:5" x14ac:dyDescent="0.25">
      <c r="A41" s="29" t="s">
        <v>44</v>
      </c>
      <c r="B41" s="29" t="s">
        <v>49</v>
      </c>
      <c r="C41" s="39">
        <v>1</v>
      </c>
      <c r="D41" s="38">
        <v>1800</v>
      </c>
      <c r="E41" s="38">
        <v>1800</v>
      </c>
    </row>
    <row r="42" spans="1:5" x14ac:dyDescent="0.25">
      <c r="A42" s="29" t="s">
        <v>45</v>
      </c>
      <c r="B42" s="29" t="s">
        <v>49</v>
      </c>
      <c r="C42" s="39"/>
      <c r="D42" s="38"/>
      <c r="E42" s="38">
        <v>0</v>
      </c>
    </row>
    <row r="43" spans="1:5" x14ac:dyDescent="0.25">
      <c r="A43" s="8" t="s">
        <v>46</v>
      </c>
      <c r="B43" s="8"/>
      <c r="C43" s="9"/>
      <c r="D43" s="9"/>
      <c r="E43" s="9">
        <v>3165</v>
      </c>
    </row>
    <row r="44" spans="1:5" x14ac:dyDescent="0.25">
      <c r="A44" s="35" t="s">
        <v>47</v>
      </c>
      <c r="B44" s="35"/>
      <c r="C44" s="36"/>
      <c r="D44" s="35"/>
      <c r="E44" s="35"/>
    </row>
    <row r="45" spans="1:5" x14ac:dyDescent="0.25">
      <c r="A45" s="29" t="s">
        <v>48</v>
      </c>
      <c r="B45" s="29" t="s">
        <v>64</v>
      </c>
      <c r="C45" s="39">
        <v>20</v>
      </c>
      <c r="D45" s="38">
        <v>110</v>
      </c>
      <c r="E45" s="38">
        <v>2200</v>
      </c>
    </row>
    <row r="46" spans="1:5" x14ac:dyDescent="0.25">
      <c r="A46" s="29" t="s">
        <v>65</v>
      </c>
      <c r="B46" s="29" t="s">
        <v>51</v>
      </c>
      <c r="C46" s="39">
        <v>55</v>
      </c>
      <c r="D46" s="38">
        <v>25</v>
      </c>
      <c r="E46" s="38">
        <v>1375</v>
      </c>
    </row>
    <row r="47" spans="1:5" x14ac:dyDescent="0.25">
      <c r="A47" s="8" t="s">
        <v>52</v>
      </c>
      <c r="B47" s="8"/>
      <c r="C47" s="9"/>
      <c r="D47" s="9"/>
      <c r="E47" s="9">
        <v>3575</v>
      </c>
    </row>
    <row r="48" spans="1:5" x14ac:dyDescent="0.25">
      <c r="A48" s="46" t="s">
        <v>53</v>
      </c>
      <c r="B48" s="46"/>
      <c r="C48" s="47"/>
      <c r="D48" s="46"/>
      <c r="E48" s="43">
        <v>23217.65</v>
      </c>
    </row>
    <row r="49" spans="1:5" x14ac:dyDescent="0.25">
      <c r="A49" s="48"/>
      <c r="B49" s="48"/>
      <c r="C49" s="48"/>
      <c r="D49" s="48"/>
      <c r="E49" s="48"/>
    </row>
    <row r="50" spans="1:5" x14ac:dyDescent="0.25">
      <c r="A50" s="48"/>
      <c r="B50" s="48"/>
      <c r="C50" s="48"/>
      <c r="D50" s="48"/>
      <c r="E50" s="48"/>
    </row>
    <row r="51" spans="1:5" x14ac:dyDescent="0.25">
      <c r="A51" s="239" t="s">
        <v>54</v>
      </c>
      <c r="B51" s="240"/>
      <c r="C51" s="48"/>
      <c r="D51" s="48"/>
      <c r="E51" s="48"/>
    </row>
    <row r="52" spans="1:5" x14ac:dyDescent="0.25">
      <c r="A52" s="3" t="s">
        <v>9</v>
      </c>
      <c r="B52" s="49">
        <v>16477.650000000001</v>
      </c>
      <c r="C52" s="48"/>
      <c r="D52" s="48"/>
      <c r="E52" s="48"/>
    </row>
    <row r="53" spans="1:5" x14ac:dyDescent="0.25">
      <c r="A53" s="10" t="s">
        <v>38</v>
      </c>
      <c r="B53" s="49">
        <v>3165</v>
      </c>
      <c r="C53" s="48"/>
      <c r="D53" s="48"/>
      <c r="E53" s="48"/>
    </row>
    <row r="54" spans="1:5" x14ac:dyDescent="0.25">
      <c r="A54" s="10" t="s">
        <v>47</v>
      </c>
      <c r="B54" s="49">
        <v>3575</v>
      </c>
      <c r="C54" s="48"/>
      <c r="D54" s="48"/>
      <c r="E54" s="48"/>
    </row>
    <row r="55" spans="1:5" x14ac:dyDescent="0.25">
      <c r="A55" s="50" t="s">
        <v>53</v>
      </c>
      <c r="B55" s="121">
        <v>23217.65</v>
      </c>
      <c r="C55" s="48"/>
      <c r="D55" s="48"/>
      <c r="E55" s="48"/>
    </row>
    <row r="56" spans="1:5" x14ac:dyDescent="0.25">
      <c r="A56" s="48"/>
      <c r="B56" s="48"/>
      <c r="C56" s="48"/>
      <c r="D56" s="48"/>
      <c r="E56" s="48"/>
    </row>
    <row r="57" spans="1:5" x14ac:dyDescent="0.25">
      <c r="A57" s="48"/>
      <c r="B57" s="48"/>
      <c r="C57" s="48"/>
      <c r="D57" s="48"/>
      <c r="E57" s="48"/>
    </row>
    <row r="58" spans="1:5" x14ac:dyDescent="0.25">
      <c r="A58" s="216" t="s">
        <v>333</v>
      </c>
      <c r="B58" s="216"/>
      <c r="C58" s="243"/>
      <c r="D58" s="243"/>
      <c r="E58" s="48"/>
    </row>
    <row r="59" spans="1:5" x14ac:dyDescent="0.25">
      <c r="A59" s="48" t="s">
        <v>55</v>
      </c>
      <c r="B59" s="48"/>
      <c r="C59" s="48"/>
      <c r="D59" s="48"/>
      <c r="E59" s="48"/>
    </row>
    <row r="60" spans="1:5" ht="15.75" x14ac:dyDescent="0.25">
      <c r="A60" s="241" t="s">
        <v>56</v>
      </c>
      <c r="B60" s="241"/>
      <c r="C60" s="241"/>
      <c r="D60" s="241"/>
      <c r="E60" s="48"/>
    </row>
    <row r="61" spans="1:5" ht="15.75" x14ac:dyDescent="0.25">
      <c r="A61" s="241" t="s">
        <v>57</v>
      </c>
      <c r="B61" s="241"/>
      <c r="C61" s="241"/>
      <c r="D61" s="241"/>
      <c r="E61" s="48"/>
    </row>
    <row r="62" spans="1:5" ht="15.75" x14ac:dyDescent="0.25">
      <c r="A62" s="241" t="s">
        <v>58</v>
      </c>
      <c r="B62" s="241"/>
      <c r="C62" s="241"/>
      <c r="D62" s="241"/>
      <c r="E62" s="48"/>
    </row>
    <row r="63" spans="1:5" ht="15.75" x14ac:dyDescent="0.25">
      <c r="A63" s="241" t="s">
        <v>59</v>
      </c>
      <c r="B63" s="241"/>
      <c r="C63" s="48"/>
      <c r="D63" s="48"/>
      <c r="E63" s="48"/>
    </row>
  </sheetData>
  <mergeCells count="22">
    <mergeCell ref="C62:D62"/>
    <mergeCell ref="C60:D60"/>
    <mergeCell ref="A61:B61"/>
    <mergeCell ref="C61:D61"/>
    <mergeCell ref="A58:B58"/>
    <mergeCell ref="C58:D58"/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workbookViewId="0">
      <selection activeCell="E17" sqref="E17"/>
    </sheetView>
  </sheetViews>
  <sheetFormatPr defaultRowHeight="15" x14ac:dyDescent="0.25"/>
  <cols>
    <col min="1" max="1" width="27.42578125" bestFit="1" customWidth="1"/>
    <col min="2" max="2" width="20.5703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5.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264</v>
      </c>
      <c r="B3" s="220"/>
      <c r="C3" s="221" t="s">
        <v>2</v>
      </c>
      <c r="D3" s="222"/>
      <c r="E3" s="223"/>
    </row>
    <row r="4" spans="1:5" ht="15.75" x14ac:dyDescent="0.25">
      <c r="A4" s="224" t="s">
        <v>60</v>
      </c>
      <c r="B4" s="224"/>
      <c r="C4" s="221" t="s">
        <v>265</v>
      </c>
      <c r="D4" s="222"/>
      <c r="E4" s="223"/>
    </row>
    <row r="5" spans="1:5" ht="15.75" x14ac:dyDescent="0.25">
      <c r="A5" s="228" t="s">
        <v>359</v>
      </c>
      <c r="B5" s="229"/>
      <c r="C5" s="221" t="s">
        <v>5</v>
      </c>
      <c r="D5" s="222"/>
      <c r="E5" s="223"/>
    </row>
    <row r="6" spans="1:5" ht="15.75" x14ac:dyDescent="0.25">
      <c r="A6" s="236" t="s">
        <v>335</v>
      </c>
      <c r="B6" s="237"/>
      <c r="C6" s="221" t="s">
        <v>267</v>
      </c>
      <c r="D6" s="222"/>
      <c r="E6" s="223"/>
    </row>
    <row r="7" spans="1:5" x14ac:dyDescent="0.25">
      <c r="A7" s="230" t="s">
        <v>336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9</v>
      </c>
      <c r="B10" s="28" t="s">
        <v>10</v>
      </c>
      <c r="C10" s="28" t="s">
        <v>11</v>
      </c>
      <c r="D10" s="28" t="s">
        <v>12</v>
      </c>
      <c r="E10" s="28" t="s">
        <v>13</v>
      </c>
    </row>
    <row r="11" spans="1:5" x14ac:dyDescent="0.25">
      <c r="A11" s="29" t="s">
        <v>268</v>
      </c>
      <c r="B11" s="29" t="s">
        <v>15</v>
      </c>
      <c r="C11" s="39">
        <v>0.5</v>
      </c>
      <c r="D11" s="38">
        <v>3795</v>
      </c>
      <c r="E11" s="38">
        <v>1897.5</v>
      </c>
    </row>
    <row r="12" spans="1:5" x14ac:dyDescent="0.25">
      <c r="A12" s="29" t="s">
        <v>16</v>
      </c>
      <c r="B12" s="29" t="s">
        <v>61</v>
      </c>
      <c r="C12" s="39">
        <v>1.2</v>
      </c>
      <c r="D12" s="38">
        <v>236.5</v>
      </c>
      <c r="E12" s="38">
        <v>283.8</v>
      </c>
    </row>
    <row r="13" spans="1:5" x14ac:dyDescent="0.25">
      <c r="A13" s="29" t="s">
        <v>269</v>
      </c>
      <c r="B13" s="29" t="s">
        <v>61</v>
      </c>
      <c r="C13" s="39">
        <v>0.8</v>
      </c>
      <c r="D13" s="38">
        <v>4300</v>
      </c>
      <c r="E13" s="38">
        <v>3440</v>
      </c>
    </row>
    <row r="14" spans="1:5" x14ac:dyDescent="0.25">
      <c r="A14" s="29" t="s">
        <v>270</v>
      </c>
      <c r="B14" s="29" t="s">
        <v>61</v>
      </c>
      <c r="C14" s="39">
        <v>0.5</v>
      </c>
      <c r="D14" s="38">
        <v>6900</v>
      </c>
      <c r="E14" s="38">
        <v>3450</v>
      </c>
    </row>
    <row r="15" spans="1:5" x14ac:dyDescent="0.25">
      <c r="A15" s="29" t="s">
        <v>68</v>
      </c>
      <c r="B15" s="29" t="s">
        <v>61</v>
      </c>
      <c r="C15" s="39">
        <v>5</v>
      </c>
      <c r="D15" s="38">
        <v>350</v>
      </c>
      <c r="E15" s="38">
        <v>1750</v>
      </c>
    </row>
    <row r="16" spans="1:5" x14ac:dyDescent="0.25">
      <c r="A16" s="29" t="s">
        <v>17</v>
      </c>
      <c r="B16" s="29" t="s">
        <v>18</v>
      </c>
      <c r="C16" s="39">
        <v>1</v>
      </c>
      <c r="D16" s="38">
        <v>130</v>
      </c>
      <c r="E16" s="38">
        <v>130</v>
      </c>
    </row>
    <row r="17" spans="1:5" x14ac:dyDescent="0.25">
      <c r="A17" s="29" t="s">
        <v>19</v>
      </c>
      <c r="B17" s="29" t="s">
        <v>18</v>
      </c>
      <c r="C17" s="39">
        <v>2</v>
      </c>
      <c r="D17" s="38">
        <v>99</v>
      </c>
      <c r="E17" s="38">
        <v>198</v>
      </c>
    </row>
    <row r="18" spans="1:5" x14ac:dyDescent="0.25">
      <c r="A18" s="29" t="s">
        <v>20</v>
      </c>
      <c r="B18" s="29" t="s">
        <v>18</v>
      </c>
      <c r="C18" s="39">
        <v>1.2</v>
      </c>
      <c r="D18" s="38">
        <v>290</v>
      </c>
      <c r="E18" s="38">
        <v>348</v>
      </c>
    </row>
    <row r="19" spans="1:5" x14ac:dyDescent="0.25">
      <c r="A19" s="29" t="s">
        <v>21</v>
      </c>
      <c r="B19" s="29" t="s">
        <v>18</v>
      </c>
      <c r="C19" s="39">
        <v>2</v>
      </c>
      <c r="D19" s="38">
        <v>60.5</v>
      </c>
      <c r="E19" s="38">
        <v>121</v>
      </c>
    </row>
    <row r="20" spans="1:5" x14ac:dyDescent="0.25">
      <c r="A20" s="29" t="s">
        <v>69</v>
      </c>
      <c r="B20" s="29" t="s">
        <v>18</v>
      </c>
      <c r="C20" s="39">
        <v>3</v>
      </c>
      <c r="D20" s="38">
        <v>115</v>
      </c>
      <c r="E20" s="38">
        <v>345</v>
      </c>
    </row>
    <row r="21" spans="1:5" x14ac:dyDescent="0.25">
      <c r="A21" s="29" t="s">
        <v>22</v>
      </c>
      <c r="B21" s="29" t="s">
        <v>18</v>
      </c>
      <c r="C21" s="39">
        <v>1</v>
      </c>
      <c r="D21" s="38">
        <v>218</v>
      </c>
      <c r="E21" s="38">
        <v>218</v>
      </c>
    </row>
    <row r="22" spans="1:5" x14ac:dyDescent="0.25">
      <c r="A22" s="29" t="s">
        <v>23</v>
      </c>
      <c r="B22" s="29" t="s">
        <v>18</v>
      </c>
      <c r="C22" s="39">
        <v>1.5</v>
      </c>
      <c r="D22" s="38">
        <v>177</v>
      </c>
      <c r="E22" s="38">
        <v>265.5</v>
      </c>
    </row>
    <row r="23" spans="1:5" x14ac:dyDescent="0.25">
      <c r="A23" s="29" t="s">
        <v>24</v>
      </c>
      <c r="B23" s="29" t="s">
        <v>18</v>
      </c>
      <c r="C23" s="39">
        <v>0.5</v>
      </c>
      <c r="D23" s="38">
        <v>54</v>
      </c>
      <c r="E23" s="38">
        <v>27</v>
      </c>
    </row>
    <row r="24" spans="1:5" x14ac:dyDescent="0.25">
      <c r="A24" s="29" t="s">
        <v>25</v>
      </c>
      <c r="B24" s="29" t="s">
        <v>18</v>
      </c>
      <c r="C24" s="39">
        <v>1.8</v>
      </c>
      <c r="D24" s="38">
        <v>74.8</v>
      </c>
      <c r="E24" s="38">
        <v>134.63999999999999</v>
      </c>
    </row>
    <row r="25" spans="1:5" x14ac:dyDescent="0.25">
      <c r="A25" s="29" t="s">
        <v>27</v>
      </c>
      <c r="B25" s="29" t="s">
        <v>18</v>
      </c>
      <c r="C25" s="39">
        <v>0.4</v>
      </c>
      <c r="D25" s="38">
        <v>215</v>
      </c>
      <c r="E25" s="38">
        <v>86</v>
      </c>
    </row>
    <row r="26" spans="1:5" x14ac:dyDescent="0.25">
      <c r="A26" s="29" t="s">
        <v>33</v>
      </c>
      <c r="B26" s="29" t="s">
        <v>18</v>
      </c>
      <c r="C26" s="39">
        <v>18</v>
      </c>
      <c r="D26" s="38">
        <v>16.5</v>
      </c>
      <c r="E26" s="38">
        <v>297</v>
      </c>
    </row>
    <row r="27" spans="1:5" x14ac:dyDescent="0.25">
      <c r="A27" s="29" t="s">
        <v>34</v>
      </c>
      <c r="B27" s="29" t="s">
        <v>18</v>
      </c>
      <c r="C27" s="39">
        <v>6</v>
      </c>
      <c r="D27" s="38">
        <v>23</v>
      </c>
      <c r="E27" s="38">
        <v>138</v>
      </c>
    </row>
    <row r="28" spans="1:5" x14ac:dyDescent="0.25">
      <c r="A28" s="29" t="s">
        <v>35</v>
      </c>
      <c r="B28" s="29" t="s">
        <v>18</v>
      </c>
      <c r="C28" s="39">
        <v>12</v>
      </c>
      <c r="D28" s="38">
        <v>13.2</v>
      </c>
      <c r="E28" s="38">
        <v>158.39999999999998</v>
      </c>
    </row>
    <row r="29" spans="1:5" x14ac:dyDescent="0.25">
      <c r="A29" s="29" t="s">
        <v>36</v>
      </c>
      <c r="B29" s="29" t="s">
        <v>18</v>
      </c>
      <c r="C29" s="39">
        <v>1.5</v>
      </c>
      <c r="D29" s="38">
        <v>137.5</v>
      </c>
      <c r="E29" s="38">
        <v>206.25</v>
      </c>
    </row>
    <row r="30" spans="1:5" x14ac:dyDescent="0.25">
      <c r="A30" s="29" t="s">
        <v>271</v>
      </c>
      <c r="B30" s="29" t="s">
        <v>18</v>
      </c>
      <c r="C30" s="39">
        <v>4</v>
      </c>
      <c r="D30" s="38">
        <v>61.6</v>
      </c>
      <c r="E30" s="38">
        <v>246.4</v>
      </c>
    </row>
    <row r="31" spans="1:5" x14ac:dyDescent="0.25">
      <c r="A31" s="29" t="s">
        <v>272</v>
      </c>
      <c r="B31" s="29" t="s">
        <v>18</v>
      </c>
      <c r="C31" s="39">
        <v>40</v>
      </c>
      <c r="D31" s="38">
        <v>3.5</v>
      </c>
      <c r="E31" s="38">
        <v>140</v>
      </c>
    </row>
    <row r="32" spans="1:5" x14ac:dyDescent="0.25">
      <c r="A32" s="29" t="s">
        <v>30</v>
      </c>
      <c r="B32" s="29" t="s">
        <v>18</v>
      </c>
      <c r="C32" s="39">
        <v>1</v>
      </c>
      <c r="D32" s="38">
        <v>100</v>
      </c>
      <c r="E32" s="38">
        <v>100</v>
      </c>
    </row>
    <row r="33" spans="1:5" x14ac:dyDescent="0.25">
      <c r="A33" s="29" t="s">
        <v>31</v>
      </c>
      <c r="B33" s="29" t="s">
        <v>18</v>
      </c>
      <c r="C33" s="39">
        <v>4</v>
      </c>
      <c r="D33" s="38">
        <v>74.8</v>
      </c>
      <c r="E33" s="38">
        <v>299.2</v>
      </c>
    </row>
    <row r="34" spans="1:5" x14ac:dyDescent="0.25">
      <c r="A34" s="8" t="s">
        <v>37</v>
      </c>
      <c r="B34" s="8"/>
      <c r="C34" s="9"/>
      <c r="D34" s="9"/>
      <c r="E34" s="9">
        <v>14279.69</v>
      </c>
    </row>
    <row r="35" spans="1:5" x14ac:dyDescent="0.25">
      <c r="A35" s="35" t="s">
        <v>38</v>
      </c>
      <c r="B35" s="35"/>
      <c r="C35" s="36"/>
      <c r="D35" s="35"/>
      <c r="E35" s="35"/>
    </row>
    <row r="36" spans="1:5" x14ac:dyDescent="0.25">
      <c r="A36" s="29" t="s">
        <v>39</v>
      </c>
      <c r="B36" s="29" t="s">
        <v>273</v>
      </c>
      <c r="C36" s="39">
        <v>5</v>
      </c>
      <c r="D36" s="38">
        <v>130</v>
      </c>
      <c r="E36" s="38">
        <v>650</v>
      </c>
    </row>
    <row r="37" spans="1:5" x14ac:dyDescent="0.25">
      <c r="A37" s="29" t="s">
        <v>41</v>
      </c>
      <c r="B37" s="29" t="s">
        <v>273</v>
      </c>
      <c r="C37" s="39">
        <v>5</v>
      </c>
      <c r="D37" s="38">
        <v>130</v>
      </c>
      <c r="E37" s="38">
        <v>650</v>
      </c>
    </row>
    <row r="38" spans="1:5" x14ac:dyDescent="0.25">
      <c r="A38" s="29" t="s">
        <v>42</v>
      </c>
      <c r="B38" s="29" t="s">
        <v>273</v>
      </c>
      <c r="C38" s="39">
        <v>3</v>
      </c>
      <c r="D38" s="38">
        <v>130</v>
      </c>
      <c r="E38" s="38">
        <v>390</v>
      </c>
    </row>
    <row r="39" spans="1:5" x14ac:dyDescent="0.25">
      <c r="A39" s="29" t="s">
        <v>274</v>
      </c>
      <c r="B39" s="29" t="s">
        <v>273</v>
      </c>
      <c r="C39" s="39">
        <v>4</v>
      </c>
      <c r="D39" s="38">
        <v>130</v>
      </c>
      <c r="E39" s="38">
        <v>520</v>
      </c>
    </row>
    <row r="40" spans="1:5" x14ac:dyDescent="0.25">
      <c r="A40" s="29" t="s">
        <v>44</v>
      </c>
      <c r="B40" s="29" t="s">
        <v>49</v>
      </c>
      <c r="C40" s="39">
        <v>1</v>
      </c>
      <c r="D40" s="38">
        <v>2000</v>
      </c>
      <c r="E40" s="38">
        <v>2000</v>
      </c>
    </row>
    <row r="41" spans="1:5" x14ac:dyDescent="0.25">
      <c r="A41" s="29" t="s">
        <v>45</v>
      </c>
      <c r="B41" s="29" t="s">
        <v>49</v>
      </c>
      <c r="C41" s="39"/>
      <c r="D41" s="38"/>
      <c r="E41" s="38">
        <v>0</v>
      </c>
    </row>
    <row r="42" spans="1:5" x14ac:dyDescent="0.25">
      <c r="A42" s="8" t="s">
        <v>46</v>
      </c>
      <c r="B42" s="8"/>
      <c r="C42" s="9"/>
      <c r="D42" s="9"/>
      <c r="E42" s="9">
        <v>4210</v>
      </c>
    </row>
    <row r="43" spans="1:5" x14ac:dyDescent="0.25">
      <c r="A43" s="35" t="s">
        <v>47</v>
      </c>
      <c r="B43" s="35"/>
      <c r="C43" s="36"/>
      <c r="D43" s="35"/>
      <c r="E43" s="35"/>
    </row>
    <row r="44" spans="1:5" x14ac:dyDescent="0.25">
      <c r="A44" s="29" t="s">
        <v>48</v>
      </c>
      <c r="B44" s="29" t="s">
        <v>275</v>
      </c>
      <c r="C44" s="39">
        <v>0.2</v>
      </c>
      <c r="D44" s="38">
        <v>15000</v>
      </c>
      <c r="E44" s="38">
        <v>3000</v>
      </c>
    </row>
    <row r="45" spans="1:5" x14ac:dyDescent="0.25">
      <c r="A45" s="29" t="s">
        <v>276</v>
      </c>
      <c r="B45" s="29" t="s">
        <v>49</v>
      </c>
      <c r="C45" s="39">
        <v>3</v>
      </c>
      <c r="D45" s="38">
        <v>110</v>
      </c>
      <c r="E45" s="38">
        <v>330</v>
      </c>
    </row>
    <row r="46" spans="1:5" x14ac:dyDescent="0.25">
      <c r="A46" s="96" t="s">
        <v>52</v>
      </c>
      <c r="B46" s="97"/>
      <c r="C46" s="98"/>
      <c r="D46" s="98"/>
      <c r="E46" s="99">
        <v>3330</v>
      </c>
    </row>
    <row r="47" spans="1:5" x14ac:dyDescent="0.25">
      <c r="A47" s="100" t="s">
        <v>66</v>
      </c>
      <c r="B47" s="100"/>
      <c r="C47" s="101"/>
      <c r="D47" s="100"/>
      <c r="E47" s="102">
        <v>21819.69</v>
      </c>
    </row>
    <row r="50" spans="1:4" x14ac:dyDescent="0.25">
      <c r="A50" s="239" t="s">
        <v>54</v>
      </c>
      <c r="B50" s="240"/>
    </row>
    <row r="51" spans="1:4" x14ac:dyDescent="0.25">
      <c r="A51" s="28" t="s">
        <v>9</v>
      </c>
      <c r="B51" s="99">
        <v>14279.69</v>
      </c>
    </row>
    <row r="52" spans="1:4" x14ac:dyDescent="0.25">
      <c r="A52" s="35" t="s">
        <v>38</v>
      </c>
      <c r="B52" s="44">
        <v>4210</v>
      </c>
    </row>
    <row r="53" spans="1:4" x14ac:dyDescent="0.25">
      <c r="A53" s="35" t="s">
        <v>47</v>
      </c>
      <c r="B53" s="99">
        <v>3330</v>
      </c>
    </row>
    <row r="54" spans="1:4" x14ac:dyDescent="0.25">
      <c r="A54" s="24" t="s">
        <v>53</v>
      </c>
      <c r="B54" s="102">
        <v>21819.69</v>
      </c>
    </row>
    <row r="57" spans="1:4" x14ac:dyDescent="0.25">
      <c r="A57" s="216" t="s">
        <v>333</v>
      </c>
      <c r="B57" s="216"/>
      <c r="C57" s="216"/>
      <c r="D57" s="216"/>
    </row>
    <row r="58" spans="1:4" x14ac:dyDescent="0.25">
      <c r="A58" t="s">
        <v>55</v>
      </c>
    </row>
    <row r="59" spans="1:4" ht="15.75" x14ac:dyDescent="0.25">
      <c r="A59" s="217" t="s">
        <v>56</v>
      </c>
      <c r="B59" s="217"/>
      <c r="C59" s="217"/>
      <c r="D59" s="217"/>
    </row>
    <row r="60" spans="1:4" ht="15.75" x14ac:dyDescent="0.25">
      <c r="A60" s="217" t="s">
        <v>57</v>
      </c>
      <c r="B60" s="217"/>
      <c r="C60" s="217"/>
      <c r="D60" s="217"/>
    </row>
    <row r="61" spans="1:4" ht="15.75" x14ac:dyDescent="0.25">
      <c r="A61" s="217" t="s">
        <v>58</v>
      </c>
      <c r="B61" s="217"/>
      <c r="C61" s="217"/>
      <c r="D61" s="217"/>
    </row>
    <row r="62" spans="1:4" ht="15.75" x14ac:dyDescent="0.25">
      <c r="A62" s="217" t="s">
        <v>59</v>
      </c>
      <c r="B62" s="217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workbookViewId="0">
      <selection activeCell="I53" sqref="I53"/>
    </sheetView>
  </sheetViews>
  <sheetFormatPr defaultRowHeight="15" x14ac:dyDescent="0.25"/>
  <cols>
    <col min="1" max="1" width="27.42578125" bestFit="1" customWidth="1"/>
    <col min="2" max="2" width="22.42578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x14ac:dyDescent="0.25">
      <c r="A1" s="234"/>
      <c r="B1" s="219" t="s">
        <v>0</v>
      </c>
      <c r="C1" s="219"/>
      <c r="D1" s="219"/>
      <c r="E1" s="219"/>
    </row>
    <row r="2" spans="1:5" ht="24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264</v>
      </c>
      <c r="B3" s="220"/>
      <c r="C3" s="221" t="s">
        <v>2</v>
      </c>
      <c r="D3" s="222"/>
      <c r="E3" s="223"/>
    </row>
    <row r="4" spans="1:5" ht="15.75" x14ac:dyDescent="0.25">
      <c r="A4" s="224" t="s">
        <v>67</v>
      </c>
      <c r="B4" s="224"/>
      <c r="C4" s="221" t="s">
        <v>277</v>
      </c>
      <c r="D4" s="222"/>
      <c r="E4" s="223"/>
    </row>
    <row r="5" spans="1:5" ht="15.75" x14ac:dyDescent="0.25">
      <c r="A5" s="228" t="s">
        <v>359</v>
      </c>
      <c r="B5" s="229"/>
      <c r="C5" s="221" t="s">
        <v>5</v>
      </c>
      <c r="D5" s="222"/>
      <c r="E5" s="223"/>
    </row>
    <row r="6" spans="1:5" ht="15.75" x14ac:dyDescent="0.25">
      <c r="A6" s="236" t="s">
        <v>266</v>
      </c>
      <c r="B6" s="237"/>
      <c r="C6" s="221" t="s">
        <v>267</v>
      </c>
      <c r="D6" s="222"/>
      <c r="E6" s="223"/>
    </row>
    <row r="7" spans="1:5" x14ac:dyDescent="0.25">
      <c r="A7" s="230" t="s">
        <v>337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9</v>
      </c>
      <c r="B10" s="28" t="s">
        <v>10</v>
      </c>
      <c r="C10" s="28" t="s">
        <v>11</v>
      </c>
      <c r="D10" s="28" t="s">
        <v>12</v>
      </c>
      <c r="E10" s="28" t="s">
        <v>13</v>
      </c>
    </row>
    <row r="11" spans="1:5" x14ac:dyDescent="0.25">
      <c r="A11" s="29" t="s">
        <v>268</v>
      </c>
      <c r="B11" s="29" t="s">
        <v>15</v>
      </c>
      <c r="C11" s="39">
        <v>0.6</v>
      </c>
      <c r="D11" s="38">
        <v>3795</v>
      </c>
      <c r="E11" s="38">
        <v>2277</v>
      </c>
    </row>
    <row r="12" spans="1:5" x14ac:dyDescent="0.25">
      <c r="A12" s="29" t="s">
        <v>16</v>
      </c>
      <c r="B12" s="29" t="s">
        <v>61</v>
      </c>
      <c r="C12" s="39">
        <v>1.5</v>
      </c>
      <c r="D12" s="38">
        <v>236.5</v>
      </c>
      <c r="E12" s="38">
        <v>354.75</v>
      </c>
    </row>
    <row r="13" spans="1:5" x14ac:dyDescent="0.25">
      <c r="A13" s="29" t="s">
        <v>269</v>
      </c>
      <c r="B13" s="29" t="s">
        <v>61</v>
      </c>
      <c r="C13" s="39">
        <v>1</v>
      </c>
      <c r="D13" s="38">
        <v>4300</v>
      </c>
      <c r="E13" s="38">
        <v>4300</v>
      </c>
    </row>
    <row r="14" spans="1:5" x14ac:dyDescent="0.25">
      <c r="A14" s="29" t="s">
        <v>270</v>
      </c>
      <c r="B14" s="29" t="s">
        <v>61</v>
      </c>
      <c r="C14" s="39">
        <v>0.57999999999999996</v>
      </c>
      <c r="D14" s="38">
        <v>6900</v>
      </c>
      <c r="E14" s="38">
        <v>4001.9999999999995</v>
      </c>
    </row>
    <row r="15" spans="1:5" x14ac:dyDescent="0.25">
      <c r="A15" s="29" t="s">
        <v>68</v>
      </c>
      <c r="B15" s="29" t="s">
        <v>61</v>
      </c>
      <c r="C15" s="39">
        <v>5</v>
      </c>
      <c r="D15" s="38">
        <v>350</v>
      </c>
      <c r="E15" s="38">
        <v>1750</v>
      </c>
    </row>
    <row r="16" spans="1:5" x14ac:dyDescent="0.25">
      <c r="A16" s="29" t="s">
        <v>17</v>
      </c>
      <c r="B16" s="29" t="s">
        <v>18</v>
      </c>
      <c r="C16" s="39">
        <v>1</v>
      </c>
      <c r="D16" s="38">
        <v>130</v>
      </c>
      <c r="E16" s="38">
        <v>130</v>
      </c>
    </row>
    <row r="17" spans="1:5" x14ac:dyDescent="0.25">
      <c r="A17" s="29" t="s">
        <v>19</v>
      </c>
      <c r="B17" s="29" t="s">
        <v>18</v>
      </c>
      <c r="C17" s="39">
        <v>2</v>
      </c>
      <c r="D17" s="38">
        <v>99</v>
      </c>
      <c r="E17" s="38">
        <v>198</v>
      </c>
    </row>
    <row r="18" spans="1:5" x14ac:dyDescent="0.25">
      <c r="A18" s="29" t="s">
        <v>20</v>
      </c>
      <c r="B18" s="29" t="s">
        <v>18</v>
      </c>
      <c r="C18" s="39">
        <v>1.2</v>
      </c>
      <c r="D18" s="38">
        <v>290</v>
      </c>
      <c r="E18" s="38">
        <v>348</v>
      </c>
    </row>
    <row r="19" spans="1:5" x14ac:dyDescent="0.25">
      <c r="A19" s="29" t="s">
        <v>21</v>
      </c>
      <c r="B19" s="29" t="s">
        <v>18</v>
      </c>
      <c r="C19" s="39">
        <v>2</v>
      </c>
      <c r="D19" s="38">
        <v>60.5</v>
      </c>
      <c r="E19" s="38">
        <v>121</v>
      </c>
    </row>
    <row r="20" spans="1:5" x14ac:dyDescent="0.25">
      <c r="A20" s="29" t="s">
        <v>69</v>
      </c>
      <c r="B20" s="29" t="s">
        <v>18</v>
      </c>
      <c r="C20" s="39">
        <v>3</v>
      </c>
      <c r="D20" s="38">
        <v>115</v>
      </c>
      <c r="E20" s="38">
        <v>345</v>
      </c>
    </row>
    <row r="21" spans="1:5" x14ac:dyDescent="0.25">
      <c r="A21" s="29" t="s">
        <v>22</v>
      </c>
      <c r="B21" s="29" t="s">
        <v>18</v>
      </c>
      <c r="C21" s="39">
        <v>1</v>
      </c>
      <c r="D21" s="38">
        <v>218</v>
      </c>
      <c r="E21" s="38">
        <v>218</v>
      </c>
    </row>
    <row r="22" spans="1:5" x14ac:dyDescent="0.25">
      <c r="A22" s="29" t="s">
        <v>23</v>
      </c>
      <c r="B22" s="29" t="s">
        <v>18</v>
      </c>
      <c r="C22" s="39">
        <v>1.5</v>
      </c>
      <c r="D22" s="38">
        <v>177</v>
      </c>
      <c r="E22" s="38">
        <v>265.5</v>
      </c>
    </row>
    <row r="23" spans="1:5" x14ac:dyDescent="0.25">
      <c r="A23" s="29" t="s">
        <v>24</v>
      </c>
      <c r="B23" s="29" t="s">
        <v>18</v>
      </c>
      <c r="C23" s="39">
        <v>0.5</v>
      </c>
      <c r="D23" s="38">
        <v>54</v>
      </c>
      <c r="E23" s="38">
        <v>27</v>
      </c>
    </row>
    <row r="24" spans="1:5" x14ac:dyDescent="0.25">
      <c r="A24" s="29" t="s">
        <v>25</v>
      </c>
      <c r="B24" s="29" t="s">
        <v>18</v>
      </c>
      <c r="C24" s="39">
        <v>1.8</v>
      </c>
      <c r="D24" s="38">
        <v>74.8</v>
      </c>
      <c r="E24" s="38">
        <v>134.63999999999999</v>
      </c>
    </row>
    <row r="25" spans="1:5" x14ac:dyDescent="0.25">
      <c r="A25" s="29" t="s">
        <v>27</v>
      </c>
      <c r="B25" s="29" t="s">
        <v>18</v>
      </c>
      <c r="C25" s="39">
        <v>0.4</v>
      </c>
      <c r="D25" s="38">
        <v>215</v>
      </c>
      <c r="E25" s="38">
        <v>86</v>
      </c>
    </row>
    <row r="26" spans="1:5" x14ac:dyDescent="0.25">
      <c r="A26" s="29" t="s">
        <v>33</v>
      </c>
      <c r="B26" s="29" t="s">
        <v>18</v>
      </c>
      <c r="C26" s="39">
        <v>18</v>
      </c>
      <c r="D26" s="38">
        <v>16.5</v>
      </c>
      <c r="E26" s="38">
        <v>297</v>
      </c>
    </row>
    <row r="27" spans="1:5" x14ac:dyDescent="0.25">
      <c r="A27" s="29" t="s">
        <v>34</v>
      </c>
      <c r="B27" s="29" t="s">
        <v>18</v>
      </c>
      <c r="C27" s="39">
        <v>6</v>
      </c>
      <c r="D27" s="38">
        <v>23</v>
      </c>
      <c r="E27" s="38">
        <v>138</v>
      </c>
    </row>
    <row r="28" spans="1:5" x14ac:dyDescent="0.25">
      <c r="A28" s="29" t="s">
        <v>35</v>
      </c>
      <c r="B28" s="29" t="s">
        <v>18</v>
      </c>
      <c r="C28" s="39">
        <v>12</v>
      </c>
      <c r="D28" s="38">
        <v>13.2</v>
      </c>
      <c r="E28" s="38">
        <v>158.39999999999998</v>
      </c>
    </row>
    <row r="29" spans="1:5" x14ac:dyDescent="0.25">
      <c r="A29" s="29" t="s">
        <v>36</v>
      </c>
      <c r="B29" s="29" t="s">
        <v>18</v>
      </c>
      <c r="C29" s="39">
        <v>1.5</v>
      </c>
      <c r="D29" s="38">
        <v>137.5</v>
      </c>
      <c r="E29" s="38">
        <v>206.25</v>
      </c>
    </row>
    <row r="30" spans="1:5" x14ac:dyDescent="0.25">
      <c r="A30" s="29" t="s">
        <v>271</v>
      </c>
      <c r="B30" s="29" t="s">
        <v>18</v>
      </c>
      <c r="C30" s="39">
        <v>4</v>
      </c>
      <c r="D30" s="38">
        <v>61.6</v>
      </c>
      <c r="E30" s="38">
        <v>246.4</v>
      </c>
    </row>
    <row r="31" spans="1:5" x14ac:dyDescent="0.25">
      <c r="A31" s="29" t="s">
        <v>272</v>
      </c>
      <c r="B31" s="29" t="s">
        <v>18</v>
      </c>
      <c r="C31" s="39">
        <v>40</v>
      </c>
      <c r="D31" s="38">
        <v>3.5</v>
      </c>
      <c r="E31" s="38">
        <v>140</v>
      </c>
    </row>
    <row r="32" spans="1:5" x14ac:dyDescent="0.25">
      <c r="A32" s="29" t="s">
        <v>30</v>
      </c>
      <c r="B32" s="29" t="s">
        <v>18</v>
      </c>
      <c r="C32" s="39">
        <v>1</v>
      </c>
      <c r="D32" s="38">
        <v>100</v>
      </c>
      <c r="E32" s="38">
        <v>100</v>
      </c>
    </row>
    <row r="33" spans="1:5" x14ac:dyDescent="0.25">
      <c r="A33" s="29" t="s">
        <v>31</v>
      </c>
      <c r="B33" s="29" t="s">
        <v>18</v>
      </c>
      <c r="C33" s="39">
        <v>4</v>
      </c>
      <c r="D33" s="38">
        <v>74.8</v>
      </c>
      <c r="E33" s="38">
        <v>299.2</v>
      </c>
    </row>
    <row r="34" spans="1:5" x14ac:dyDescent="0.25">
      <c r="A34" s="8" t="s">
        <v>37</v>
      </c>
      <c r="B34" s="8"/>
      <c r="C34" s="9"/>
      <c r="D34" s="9"/>
      <c r="E34" s="9">
        <f>SUM(E11:E33)</f>
        <v>16142.14</v>
      </c>
    </row>
    <row r="35" spans="1:5" x14ac:dyDescent="0.25">
      <c r="A35" s="35" t="s">
        <v>38</v>
      </c>
      <c r="B35" s="35"/>
      <c r="C35" s="36"/>
      <c r="D35" s="35"/>
      <c r="E35" s="35"/>
    </row>
    <row r="36" spans="1:5" x14ac:dyDescent="0.25">
      <c r="A36" s="29" t="s">
        <v>39</v>
      </c>
      <c r="B36" s="29" t="s">
        <v>273</v>
      </c>
      <c r="C36" s="39">
        <v>5</v>
      </c>
      <c r="D36" s="38">
        <v>130</v>
      </c>
      <c r="E36" s="38">
        <v>650</v>
      </c>
    </row>
    <row r="37" spans="1:5" x14ac:dyDescent="0.25">
      <c r="A37" s="29" t="s">
        <v>41</v>
      </c>
      <c r="B37" s="29" t="s">
        <v>273</v>
      </c>
      <c r="C37" s="39">
        <v>5</v>
      </c>
      <c r="D37" s="38">
        <v>130</v>
      </c>
      <c r="E37" s="38">
        <v>650</v>
      </c>
    </row>
    <row r="38" spans="1:5" x14ac:dyDescent="0.25">
      <c r="A38" s="29" t="s">
        <v>42</v>
      </c>
      <c r="B38" s="29" t="s">
        <v>273</v>
      </c>
      <c r="C38" s="39">
        <v>3</v>
      </c>
      <c r="D38" s="38">
        <v>130</v>
      </c>
      <c r="E38" s="38">
        <v>390</v>
      </c>
    </row>
    <row r="39" spans="1:5" x14ac:dyDescent="0.25">
      <c r="A39" s="29" t="s">
        <v>274</v>
      </c>
      <c r="B39" s="29" t="s">
        <v>273</v>
      </c>
      <c r="C39" s="39">
        <v>4</v>
      </c>
      <c r="D39" s="38">
        <v>130</v>
      </c>
      <c r="E39" s="38">
        <v>520</v>
      </c>
    </row>
    <row r="40" spans="1:5" x14ac:dyDescent="0.25">
      <c r="A40" s="29" t="s">
        <v>44</v>
      </c>
      <c r="B40" s="29" t="s">
        <v>49</v>
      </c>
      <c r="C40" s="39">
        <v>1</v>
      </c>
      <c r="D40" s="38">
        <v>2000</v>
      </c>
      <c r="E40" s="38">
        <v>2000</v>
      </c>
    </row>
    <row r="41" spans="1:5" x14ac:dyDescent="0.25">
      <c r="A41" s="29" t="s">
        <v>45</v>
      </c>
      <c r="B41" s="29" t="s">
        <v>49</v>
      </c>
      <c r="C41" s="39">
        <v>1</v>
      </c>
      <c r="D41" s="38">
        <v>1500</v>
      </c>
      <c r="E41" s="38">
        <v>2000</v>
      </c>
    </row>
    <row r="42" spans="1:5" x14ac:dyDescent="0.25">
      <c r="A42" s="8" t="s">
        <v>46</v>
      </c>
      <c r="B42" s="8"/>
      <c r="C42" s="9"/>
      <c r="D42" s="9"/>
      <c r="E42" s="9">
        <f>SUM(E36:E41)</f>
        <v>6210</v>
      </c>
    </row>
    <row r="43" spans="1:5" x14ac:dyDescent="0.25">
      <c r="A43" s="35" t="s">
        <v>47</v>
      </c>
      <c r="B43" s="35"/>
      <c r="C43" s="36"/>
      <c r="D43" s="35"/>
      <c r="E43" s="35"/>
    </row>
    <row r="44" spans="1:5" x14ac:dyDescent="0.25">
      <c r="A44" s="29" t="s">
        <v>48</v>
      </c>
      <c r="B44" s="29" t="s">
        <v>275</v>
      </c>
      <c r="C44" s="39">
        <v>0.2</v>
      </c>
      <c r="D44" s="38">
        <v>18000</v>
      </c>
      <c r="E44" s="38">
        <v>4500</v>
      </c>
    </row>
    <row r="45" spans="1:5" x14ac:dyDescent="0.25">
      <c r="A45" s="29" t="s">
        <v>276</v>
      </c>
      <c r="B45" s="29" t="s">
        <v>49</v>
      </c>
      <c r="C45" s="39">
        <v>3</v>
      </c>
      <c r="D45" s="38">
        <v>110</v>
      </c>
      <c r="E45" s="38">
        <v>330</v>
      </c>
    </row>
    <row r="46" spans="1:5" x14ac:dyDescent="0.25">
      <c r="A46" s="96" t="s">
        <v>52</v>
      </c>
      <c r="B46" s="97"/>
      <c r="C46" s="98"/>
      <c r="D46" s="98"/>
      <c r="E46" s="99">
        <f>SUM(E43:E45)</f>
        <v>4830</v>
      </c>
    </row>
    <row r="47" spans="1:5" x14ac:dyDescent="0.25">
      <c r="A47" s="100" t="s">
        <v>66</v>
      </c>
      <c r="B47" s="100"/>
      <c r="C47" s="101"/>
      <c r="D47" s="100"/>
      <c r="E47" s="102">
        <f>SUM(E34+E42+E46)</f>
        <v>27182.14</v>
      </c>
    </row>
    <row r="50" spans="1:4" x14ac:dyDescent="0.25">
      <c r="A50" s="239" t="s">
        <v>54</v>
      </c>
      <c r="B50" s="240"/>
    </row>
    <row r="51" spans="1:4" x14ac:dyDescent="0.25">
      <c r="A51" s="28" t="s">
        <v>9</v>
      </c>
      <c r="B51" s="44">
        <v>16142.14</v>
      </c>
    </row>
    <row r="52" spans="1:4" x14ac:dyDescent="0.25">
      <c r="A52" s="35" t="s">
        <v>38</v>
      </c>
      <c r="B52" s="99">
        <v>6210</v>
      </c>
    </row>
    <row r="53" spans="1:4" x14ac:dyDescent="0.25">
      <c r="A53" s="35" t="s">
        <v>47</v>
      </c>
      <c r="B53" s="44">
        <v>4830</v>
      </c>
    </row>
    <row r="54" spans="1:4" x14ac:dyDescent="0.25">
      <c r="A54" s="24" t="s">
        <v>53</v>
      </c>
      <c r="B54" s="45">
        <v>27182.14</v>
      </c>
    </row>
    <row r="57" spans="1:4" x14ac:dyDescent="0.25">
      <c r="A57" s="216" t="s">
        <v>333</v>
      </c>
      <c r="B57" s="216"/>
      <c r="C57" s="216"/>
      <c r="D57" s="216"/>
    </row>
    <row r="58" spans="1:4" x14ac:dyDescent="0.25">
      <c r="A58" t="s">
        <v>55</v>
      </c>
    </row>
    <row r="59" spans="1:4" ht="15.75" x14ac:dyDescent="0.25">
      <c r="A59" s="217" t="s">
        <v>56</v>
      </c>
      <c r="B59" s="217"/>
      <c r="C59" s="217"/>
      <c r="D59" s="217"/>
    </row>
    <row r="60" spans="1:4" ht="15.75" x14ac:dyDescent="0.25">
      <c r="A60" s="217" t="s">
        <v>57</v>
      </c>
      <c r="B60" s="217"/>
      <c r="C60" s="217"/>
      <c r="D60" s="217"/>
    </row>
    <row r="61" spans="1:4" ht="15.75" x14ac:dyDescent="0.25">
      <c r="A61" s="217" t="s">
        <v>58</v>
      </c>
      <c r="B61" s="217"/>
      <c r="C61" s="217"/>
      <c r="D61" s="217"/>
    </row>
    <row r="62" spans="1:4" ht="15.75" x14ac:dyDescent="0.25">
      <c r="A62" s="217" t="s">
        <v>59</v>
      </c>
      <c r="B62" s="217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0:B50"/>
    <mergeCell ref="A57:B57"/>
    <mergeCell ref="C57:D57"/>
    <mergeCell ref="A59:B59"/>
    <mergeCell ref="C59:D59"/>
    <mergeCell ref="A60:B60"/>
    <mergeCell ref="C60:D60"/>
    <mergeCell ref="A61:B61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5"/>
  <sheetViews>
    <sheetView workbookViewId="0">
      <selection activeCell="C13" sqref="C13"/>
    </sheetView>
  </sheetViews>
  <sheetFormatPr defaultRowHeight="15" x14ac:dyDescent="0.25"/>
  <cols>
    <col min="1" max="1" width="28.5703125" customWidth="1"/>
    <col min="2" max="2" width="14.28515625" bestFit="1" customWidth="1"/>
    <col min="3" max="3" width="18.85546875" bestFit="1" customWidth="1"/>
    <col min="4" max="4" width="15.28515625" customWidth="1"/>
    <col min="5" max="5" width="15.85546875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8.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71</v>
      </c>
      <c r="B3" s="220"/>
      <c r="C3" s="221" t="s">
        <v>278</v>
      </c>
      <c r="D3" s="222"/>
      <c r="E3" s="223"/>
    </row>
    <row r="4" spans="1:5" ht="15.75" x14ac:dyDescent="0.25">
      <c r="A4" s="224" t="s">
        <v>67</v>
      </c>
      <c r="B4" s="224"/>
      <c r="C4" s="221" t="s">
        <v>279</v>
      </c>
      <c r="D4" s="222"/>
      <c r="E4" s="223"/>
    </row>
    <row r="5" spans="1:5" ht="15.75" x14ac:dyDescent="0.25">
      <c r="A5" s="228" t="s">
        <v>359</v>
      </c>
      <c r="B5" s="229"/>
      <c r="C5" s="221" t="s">
        <v>73</v>
      </c>
      <c r="D5" s="222"/>
      <c r="E5" s="223"/>
    </row>
    <row r="6" spans="1:5" ht="15.75" x14ac:dyDescent="0.25">
      <c r="A6" s="176" t="s">
        <v>465</v>
      </c>
      <c r="B6" s="181" t="s">
        <v>464</v>
      </c>
      <c r="C6" s="221" t="s">
        <v>281</v>
      </c>
      <c r="D6" s="222"/>
      <c r="E6" s="223"/>
    </row>
    <row r="7" spans="1:5" x14ac:dyDescent="0.25">
      <c r="A7" s="230" t="s">
        <v>74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75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76</v>
      </c>
      <c r="B11" s="29" t="s">
        <v>15</v>
      </c>
      <c r="C11" s="54">
        <v>3</v>
      </c>
      <c r="D11" s="31">
        <v>5040</v>
      </c>
      <c r="E11" s="31">
        <v>15120</v>
      </c>
    </row>
    <row r="12" spans="1:5" x14ac:dyDescent="0.25">
      <c r="A12" s="29" t="s">
        <v>77</v>
      </c>
      <c r="B12" s="29" t="s">
        <v>15</v>
      </c>
      <c r="C12" s="29">
        <v>4</v>
      </c>
      <c r="D12" s="31">
        <v>236.5</v>
      </c>
      <c r="E12" s="31">
        <v>946</v>
      </c>
    </row>
    <row r="13" spans="1:5" x14ac:dyDescent="0.25">
      <c r="A13" s="29" t="s">
        <v>78</v>
      </c>
      <c r="B13" s="29" t="s">
        <v>15</v>
      </c>
      <c r="C13" s="29">
        <v>2</v>
      </c>
      <c r="D13" s="31">
        <v>4300</v>
      </c>
      <c r="E13" s="31">
        <v>8600</v>
      </c>
    </row>
    <row r="14" spans="1:5" x14ac:dyDescent="0.25">
      <c r="A14" s="29" t="s">
        <v>68</v>
      </c>
      <c r="B14" s="29" t="s">
        <v>15</v>
      </c>
      <c r="C14" s="29">
        <v>10</v>
      </c>
      <c r="D14" s="31">
        <v>350</v>
      </c>
      <c r="E14" s="31">
        <v>3500</v>
      </c>
    </row>
    <row r="15" spans="1:5" x14ac:dyDescent="0.25">
      <c r="A15" s="29" t="s">
        <v>79</v>
      </c>
      <c r="B15" s="29" t="s">
        <v>80</v>
      </c>
      <c r="C15" s="29">
        <v>2500</v>
      </c>
      <c r="D15" s="31">
        <v>15.6</v>
      </c>
      <c r="E15" s="31">
        <v>39000</v>
      </c>
    </row>
    <row r="16" spans="1:5" x14ac:dyDescent="0.25">
      <c r="A16" s="8" t="s">
        <v>37</v>
      </c>
      <c r="B16" s="55"/>
      <c r="C16" s="56"/>
      <c r="D16" s="56"/>
      <c r="E16" s="9">
        <v>67166</v>
      </c>
    </row>
    <row r="17" spans="1:5" x14ac:dyDescent="0.25">
      <c r="A17" s="35" t="s">
        <v>81</v>
      </c>
      <c r="B17" s="35"/>
      <c r="C17" s="57"/>
      <c r="D17" s="35"/>
      <c r="E17" s="10"/>
    </row>
    <row r="18" spans="1:5" x14ac:dyDescent="0.25">
      <c r="A18" s="29" t="s">
        <v>82</v>
      </c>
      <c r="B18" s="29" t="s">
        <v>83</v>
      </c>
      <c r="C18" s="37">
        <v>6</v>
      </c>
      <c r="D18" s="38">
        <v>130</v>
      </c>
      <c r="E18" s="38">
        <v>780</v>
      </c>
    </row>
    <row r="19" spans="1:5" x14ac:dyDescent="0.25">
      <c r="A19" s="29" t="s">
        <v>84</v>
      </c>
      <c r="B19" s="29" t="s">
        <v>49</v>
      </c>
      <c r="C19" s="37">
        <v>70</v>
      </c>
      <c r="D19" s="38">
        <v>110</v>
      </c>
      <c r="E19" s="38">
        <v>7700</v>
      </c>
    </row>
    <row r="20" spans="1:5" x14ac:dyDescent="0.25">
      <c r="A20" s="58" t="s">
        <v>85</v>
      </c>
      <c r="B20" s="58" t="s">
        <v>83</v>
      </c>
      <c r="C20" s="59">
        <v>2</v>
      </c>
      <c r="D20" s="60">
        <v>130</v>
      </c>
      <c r="E20" s="38">
        <v>260</v>
      </c>
    </row>
    <row r="21" spans="1:5" x14ac:dyDescent="0.25">
      <c r="A21" s="58" t="s">
        <v>86</v>
      </c>
      <c r="B21" s="29" t="s">
        <v>49</v>
      </c>
      <c r="C21" s="59">
        <v>80</v>
      </c>
      <c r="D21" s="60">
        <v>110</v>
      </c>
      <c r="E21" s="38">
        <v>8800</v>
      </c>
    </row>
    <row r="22" spans="1:5" x14ac:dyDescent="0.25">
      <c r="A22" s="29" t="s">
        <v>87</v>
      </c>
      <c r="B22" s="29" t="s">
        <v>49</v>
      </c>
      <c r="C22" s="37">
        <v>50</v>
      </c>
      <c r="D22" s="38">
        <v>110</v>
      </c>
      <c r="E22" s="38">
        <v>5500</v>
      </c>
    </row>
    <row r="23" spans="1:5" x14ac:dyDescent="0.25">
      <c r="A23" s="58" t="s">
        <v>88</v>
      </c>
      <c r="B23" s="58" t="s">
        <v>83</v>
      </c>
      <c r="C23" s="59">
        <v>10</v>
      </c>
      <c r="D23" s="60">
        <v>100</v>
      </c>
      <c r="E23" s="38">
        <v>1000</v>
      </c>
    </row>
    <row r="24" spans="1:5" x14ac:dyDescent="0.25">
      <c r="A24" s="29" t="s">
        <v>89</v>
      </c>
      <c r="B24" s="29" t="s">
        <v>90</v>
      </c>
      <c r="C24" s="37">
        <v>2</v>
      </c>
      <c r="D24" s="38">
        <v>1170</v>
      </c>
      <c r="E24" s="38">
        <v>2340</v>
      </c>
    </row>
    <row r="25" spans="1:5" x14ac:dyDescent="0.25">
      <c r="A25" s="8" t="s">
        <v>46</v>
      </c>
      <c r="B25" s="55"/>
      <c r="C25" s="56"/>
      <c r="D25" s="56"/>
      <c r="E25" s="9">
        <v>26380</v>
      </c>
    </row>
    <row r="26" spans="1:5" x14ac:dyDescent="0.25">
      <c r="A26" s="35" t="s">
        <v>91</v>
      </c>
      <c r="B26" s="35"/>
      <c r="C26" s="57"/>
      <c r="D26" s="35"/>
      <c r="E26" s="10"/>
    </row>
    <row r="27" spans="1:5" x14ac:dyDescent="0.25">
      <c r="A27" s="29" t="s">
        <v>92</v>
      </c>
      <c r="B27" s="29" t="s">
        <v>80</v>
      </c>
      <c r="C27" s="37">
        <v>25</v>
      </c>
      <c r="D27" s="38">
        <v>8.3000000000000007</v>
      </c>
      <c r="E27" s="38">
        <v>207.50000000000003</v>
      </c>
    </row>
    <row r="28" spans="1:5" x14ac:dyDescent="0.25">
      <c r="A28" s="29" t="s">
        <v>33</v>
      </c>
      <c r="B28" s="29" t="s">
        <v>80</v>
      </c>
      <c r="C28" s="37">
        <v>6</v>
      </c>
      <c r="D28" s="38">
        <v>19.8</v>
      </c>
      <c r="E28" s="38">
        <v>118.80000000000001</v>
      </c>
    </row>
    <row r="29" spans="1:5" x14ac:dyDescent="0.25">
      <c r="A29" s="29" t="s">
        <v>34</v>
      </c>
      <c r="B29" s="29" t="s">
        <v>93</v>
      </c>
      <c r="C29" s="37">
        <v>3</v>
      </c>
      <c r="D29" s="38">
        <v>18</v>
      </c>
      <c r="E29" s="38">
        <v>54</v>
      </c>
    </row>
    <row r="30" spans="1:5" x14ac:dyDescent="0.25">
      <c r="A30" s="29" t="s">
        <v>35</v>
      </c>
      <c r="B30" s="29" t="s">
        <v>93</v>
      </c>
      <c r="C30" s="37">
        <v>1.2</v>
      </c>
      <c r="D30" s="38">
        <v>15</v>
      </c>
      <c r="E30" s="38">
        <v>18</v>
      </c>
    </row>
    <row r="31" spans="1:5" x14ac:dyDescent="0.25">
      <c r="A31" s="29" t="s">
        <v>94</v>
      </c>
      <c r="B31" s="29" t="s">
        <v>15</v>
      </c>
      <c r="C31" s="37">
        <v>1</v>
      </c>
      <c r="D31" s="38">
        <v>1600</v>
      </c>
      <c r="E31" s="38">
        <v>1600</v>
      </c>
    </row>
    <row r="32" spans="1:5" x14ac:dyDescent="0.25">
      <c r="A32" s="29" t="s">
        <v>95</v>
      </c>
      <c r="B32" s="29" t="s">
        <v>15</v>
      </c>
      <c r="C32" s="37">
        <v>1.6</v>
      </c>
      <c r="D32" s="38">
        <v>6650</v>
      </c>
      <c r="E32" s="38">
        <v>10640</v>
      </c>
    </row>
    <row r="33" spans="1:5" x14ac:dyDescent="0.25">
      <c r="A33" s="29" t="s">
        <v>282</v>
      </c>
      <c r="B33" s="29" t="s">
        <v>15</v>
      </c>
      <c r="C33" s="37">
        <v>0.2</v>
      </c>
      <c r="D33" s="38">
        <v>6900</v>
      </c>
      <c r="E33" s="38">
        <v>1380</v>
      </c>
    </row>
    <row r="34" spans="1:5" x14ac:dyDescent="0.25">
      <c r="A34" s="29" t="s">
        <v>17</v>
      </c>
      <c r="B34" s="29" t="s">
        <v>80</v>
      </c>
      <c r="C34" s="29">
        <v>6.15</v>
      </c>
      <c r="D34" s="38">
        <v>73.7</v>
      </c>
      <c r="E34" s="38">
        <v>453.25500000000005</v>
      </c>
    </row>
    <row r="35" spans="1:5" x14ac:dyDescent="0.25">
      <c r="A35" s="29" t="s">
        <v>19</v>
      </c>
      <c r="B35" s="29" t="s">
        <v>80</v>
      </c>
      <c r="C35" s="29">
        <v>1</v>
      </c>
      <c r="D35" s="38">
        <v>62</v>
      </c>
      <c r="E35" s="38">
        <v>62</v>
      </c>
    </row>
    <row r="36" spans="1:5" x14ac:dyDescent="0.25">
      <c r="A36" s="29" t="s">
        <v>22</v>
      </c>
      <c r="B36" s="29" t="s">
        <v>93</v>
      </c>
      <c r="C36" s="29">
        <v>1.5</v>
      </c>
      <c r="D36" s="38">
        <v>44</v>
      </c>
      <c r="E36" s="38">
        <v>66</v>
      </c>
    </row>
    <row r="37" spans="1:5" x14ac:dyDescent="0.25">
      <c r="A37" s="29" t="s">
        <v>30</v>
      </c>
      <c r="B37" s="29" t="s">
        <v>80</v>
      </c>
      <c r="C37" s="29">
        <v>0.1</v>
      </c>
      <c r="D37" s="38">
        <v>427</v>
      </c>
      <c r="E37" s="38">
        <v>42.7</v>
      </c>
    </row>
    <row r="38" spans="1:5" x14ac:dyDescent="0.25">
      <c r="A38" s="29" t="s">
        <v>31</v>
      </c>
      <c r="B38" s="29" t="s">
        <v>93</v>
      </c>
      <c r="C38" s="29">
        <v>0.5</v>
      </c>
      <c r="D38" s="38">
        <v>206</v>
      </c>
      <c r="E38" s="38">
        <v>103</v>
      </c>
    </row>
    <row r="39" spans="1:5" x14ac:dyDescent="0.25">
      <c r="A39" s="29" t="s">
        <v>23</v>
      </c>
      <c r="B39" s="29" t="s">
        <v>80</v>
      </c>
      <c r="C39" s="29">
        <v>3</v>
      </c>
      <c r="D39" s="38">
        <v>95</v>
      </c>
      <c r="E39" s="38">
        <v>285</v>
      </c>
    </row>
    <row r="40" spans="1:5" x14ac:dyDescent="0.25">
      <c r="A40" s="8" t="s">
        <v>52</v>
      </c>
      <c r="B40" s="55"/>
      <c r="C40" s="56"/>
      <c r="D40" s="56"/>
      <c r="E40" s="9">
        <v>15030.254999999999</v>
      </c>
    </row>
    <row r="41" spans="1:5" x14ac:dyDescent="0.25">
      <c r="A41" s="35" t="s">
        <v>96</v>
      </c>
      <c r="B41" s="35"/>
      <c r="C41" s="57"/>
      <c r="D41" s="35"/>
      <c r="E41" s="10"/>
    </row>
    <row r="42" spans="1:5" x14ac:dyDescent="0.25">
      <c r="A42" s="29" t="s">
        <v>97</v>
      </c>
      <c r="B42" s="29" t="s">
        <v>83</v>
      </c>
      <c r="C42" s="29">
        <v>4.5</v>
      </c>
      <c r="D42" s="38">
        <v>143</v>
      </c>
      <c r="E42" s="38">
        <v>643.5</v>
      </c>
    </row>
    <row r="43" spans="1:5" x14ac:dyDescent="0.25">
      <c r="A43" s="29" t="s">
        <v>98</v>
      </c>
      <c r="B43" s="29" t="s">
        <v>83</v>
      </c>
      <c r="C43" s="29">
        <v>4.5</v>
      </c>
      <c r="D43" s="38">
        <v>143</v>
      </c>
      <c r="E43" s="38">
        <v>643.5</v>
      </c>
    </row>
    <row r="44" spans="1:5" x14ac:dyDescent="0.25">
      <c r="A44" s="29" t="s">
        <v>99</v>
      </c>
      <c r="B44" s="29" t="s">
        <v>83</v>
      </c>
      <c r="C44" s="29">
        <v>1.5</v>
      </c>
      <c r="D44" s="38">
        <v>143</v>
      </c>
      <c r="E44" s="38">
        <v>214.5</v>
      </c>
    </row>
    <row r="45" spans="1:5" x14ac:dyDescent="0.25">
      <c r="A45" s="29" t="s">
        <v>100</v>
      </c>
      <c r="B45" s="29" t="s">
        <v>83</v>
      </c>
      <c r="C45" s="29">
        <v>1.5</v>
      </c>
      <c r="D45" s="38">
        <v>143</v>
      </c>
      <c r="E45" s="38">
        <v>214.5</v>
      </c>
    </row>
    <row r="46" spans="1:5" x14ac:dyDescent="0.25">
      <c r="A46" s="29" t="s">
        <v>101</v>
      </c>
      <c r="B46" s="29" t="s">
        <v>83</v>
      </c>
      <c r="C46" s="29">
        <v>28.5</v>
      </c>
      <c r="D46" s="38">
        <v>143</v>
      </c>
      <c r="E46" s="38">
        <v>4075.5</v>
      </c>
    </row>
    <row r="47" spans="1:5" x14ac:dyDescent="0.25">
      <c r="A47" s="29" t="s">
        <v>102</v>
      </c>
      <c r="B47" s="29" t="s">
        <v>49</v>
      </c>
      <c r="C47" s="29">
        <v>10</v>
      </c>
      <c r="D47" s="38">
        <v>110</v>
      </c>
      <c r="E47" s="38">
        <v>1100</v>
      </c>
    </row>
    <row r="48" spans="1:5" x14ac:dyDescent="0.25">
      <c r="A48" s="29" t="s">
        <v>103</v>
      </c>
      <c r="B48" s="29" t="s">
        <v>83</v>
      </c>
      <c r="C48" s="29">
        <v>3</v>
      </c>
      <c r="D48" s="38">
        <v>130</v>
      </c>
      <c r="E48" s="38">
        <v>390</v>
      </c>
    </row>
    <row r="49" spans="1:5" x14ac:dyDescent="0.25">
      <c r="A49" s="29" t="s">
        <v>45</v>
      </c>
      <c r="B49" s="29"/>
      <c r="C49" s="29">
        <v>1</v>
      </c>
      <c r="D49" s="38">
        <v>2000</v>
      </c>
      <c r="E49" s="38">
        <v>2000</v>
      </c>
    </row>
    <row r="50" spans="1:5" x14ac:dyDescent="0.25">
      <c r="A50" s="8" t="s">
        <v>104</v>
      </c>
      <c r="B50" s="8"/>
      <c r="C50" s="9"/>
      <c r="D50" s="9"/>
      <c r="E50" s="9">
        <v>9281.5</v>
      </c>
    </row>
    <row r="51" spans="1:5" x14ac:dyDescent="0.25">
      <c r="A51" s="28" t="s">
        <v>105</v>
      </c>
      <c r="B51" s="28"/>
      <c r="C51" s="44"/>
      <c r="D51" s="44"/>
      <c r="E51" s="44"/>
    </row>
    <row r="52" spans="1:5" x14ac:dyDescent="0.25">
      <c r="A52" s="29" t="s">
        <v>106</v>
      </c>
      <c r="B52" s="29" t="s">
        <v>107</v>
      </c>
      <c r="C52" s="29">
        <v>1800</v>
      </c>
      <c r="D52" s="38">
        <v>5.5</v>
      </c>
      <c r="E52" s="38">
        <v>9900</v>
      </c>
    </row>
    <row r="53" spans="1:5" x14ac:dyDescent="0.25">
      <c r="A53" s="29" t="s">
        <v>108</v>
      </c>
      <c r="B53" s="29" t="s">
        <v>64</v>
      </c>
      <c r="C53" s="29">
        <v>16</v>
      </c>
      <c r="D53" s="38">
        <v>110</v>
      </c>
      <c r="E53" s="38">
        <v>1760</v>
      </c>
    </row>
    <row r="54" spans="1:5" x14ac:dyDescent="0.25">
      <c r="A54" s="29" t="s">
        <v>109</v>
      </c>
      <c r="B54" s="29" t="s">
        <v>49</v>
      </c>
      <c r="C54" s="29">
        <v>60</v>
      </c>
      <c r="D54" s="38">
        <v>110</v>
      </c>
      <c r="E54" s="38">
        <v>6600</v>
      </c>
    </row>
    <row r="55" spans="1:5" x14ac:dyDescent="0.25">
      <c r="A55" s="29" t="s">
        <v>110</v>
      </c>
      <c r="B55" s="29"/>
      <c r="C55" s="29">
        <v>1</v>
      </c>
      <c r="D55" s="38">
        <v>2000</v>
      </c>
      <c r="E55" s="38">
        <v>2000</v>
      </c>
    </row>
    <row r="56" spans="1:5" x14ac:dyDescent="0.25">
      <c r="A56" s="29" t="s">
        <v>111</v>
      </c>
      <c r="B56" s="29" t="s">
        <v>49</v>
      </c>
      <c r="C56" s="29">
        <v>60</v>
      </c>
      <c r="D56" s="38">
        <v>110</v>
      </c>
      <c r="E56" s="38">
        <v>6600</v>
      </c>
    </row>
    <row r="57" spans="1:5" x14ac:dyDescent="0.25">
      <c r="A57" s="8" t="s">
        <v>112</v>
      </c>
      <c r="B57" s="55"/>
      <c r="C57" s="56"/>
      <c r="D57" s="56"/>
      <c r="E57" s="9">
        <v>26860</v>
      </c>
    </row>
    <row r="58" spans="1:5" x14ac:dyDescent="0.25">
      <c r="A58" s="61" t="s">
        <v>53</v>
      </c>
      <c r="B58" s="61"/>
      <c r="C58" s="61"/>
      <c r="D58" s="61"/>
      <c r="E58" s="62">
        <v>144717.755</v>
      </c>
    </row>
    <row r="61" spans="1:5" x14ac:dyDescent="0.25">
      <c r="A61" s="239" t="s">
        <v>54</v>
      </c>
      <c r="B61" s="240"/>
    </row>
    <row r="62" spans="1:5" x14ac:dyDescent="0.25">
      <c r="A62" s="28" t="s">
        <v>75</v>
      </c>
      <c r="B62" s="44">
        <v>67166</v>
      </c>
    </row>
    <row r="63" spans="1:5" x14ac:dyDescent="0.25">
      <c r="A63" s="35" t="s">
        <v>81</v>
      </c>
      <c r="B63" s="44">
        <v>26380</v>
      </c>
    </row>
    <row r="64" spans="1:5" x14ac:dyDescent="0.25">
      <c r="A64" s="35" t="s">
        <v>91</v>
      </c>
      <c r="B64" s="44">
        <v>15030.254999999999</v>
      </c>
    </row>
    <row r="65" spans="1:4" x14ac:dyDescent="0.25">
      <c r="A65" s="35" t="s">
        <v>96</v>
      </c>
      <c r="B65" s="44">
        <v>9281.5</v>
      </c>
    </row>
    <row r="66" spans="1:4" x14ac:dyDescent="0.25">
      <c r="A66" s="35" t="s">
        <v>105</v>
      </c>
      <c r="B66" s="44">
        <v>26860</v>
      </c>
    </row>
    <row r="67" spans="1:4" x14ac:dyDescent="0.25">
      <c r="A67" s="17" t="s">
        <v>53</v>
      </c>
      <c r="B67" s="62">
        <v>144717.755</v>
      </c>
    </row>
    <row r="70" spans="1:4" x14ac:dyDescent="0.25">
      <c r="A70" s="216" t="s">
        <v>333</v>
      </c>
      <c r="B70" s="216"/>
      <c r="C70" s="216"/>
      <c r="D70" s="216"/>
    </row>
    <row r="71" spans="1:4" x14ac:dyDescent="0.25">
      <c r="A71" t="s">
        <v>55</v>
      </c>
    </row>
    <row r="72" spans="1:4" ht="15.75" x14ac:dyDescent="0.25">
      <c r="A72" s="217" t="s">
        <v>56</v>
      </c>
      <c r="B72" s="217"/>
      <c r="C72" s="217"/>
      <c r="D72" s="217"/>
    </row>
    <row r="73" spans="1:4" ht="15.75" x14ac:dyDescent="0.25">
      <c r="A73" s="217" t="s">
        <v>57</v>
      </c>
      <c r="B73" s="217"/>
      <c r="C73" s="217"/>
      <c r="D73" s="217"/>
    </row>
    <row r="74" spans="1:4" ht="15.75" x14ac:dyDescent="0.25">
      <c r="A74" s="217" t="s">
        <v>58</v>
      </c>
      <c r="B74" s="217"/>
      <c r="C74" s="217"/>
      <c r="D74" s="217"/>
    </row>
    <row r="75" spans="1:4" ht="15.75" x14ac:dyDescent="0.25">
      <c r="A75" s="217" t="s">
        <v>59</v>
      </c>
      <c r="B75" s="217"/>
    </row>
  </sheetData>
  <mergeCells count="22">
    <mergeCell ref="A75:B75"/>
    <mergeCell ref="A72:B72"/>
    <mergeCell ref="C72:D72"/>
    <mergeCell ref="A61:B61"/>
    <mergeCell ref="A70:B70"/>
    <mergeCell ref="C70:D70"/>
    <mergeCell ref="A74:B74"/>
    <mergeCell ref="C74:D74"/>
    <mergeCell ref="A73:B73"/>
    <mergeCell ref="C73:D7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topLeftCell="A14" workbookViewId="0">
      <selection activeCell="G11" sqref="G11"/>
    </sheetView>
  </sheetViews>
  <sheetFormatPr defaultRowHeight="15" x14ac:dyDescent="0.25"/>
  <cols>
    <col min="1" max="1" width="37.140625" customWidth="1"/>
    <col min="2" max="2" width="15" customWidth="1"/>
    <col min="3" max="3" width="14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27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113</v>
      </c>
      <c r="B3" s="220"/>
      <c r="C3" s="221" t="s">
        <v>114</v>
      </c>
      <c r="D3" s="222"/>
      <c r="E3" s="223"/>
    </row>
    <row r="4" spans="1:5" ht="15.75" x14ac:dyDescent="0.25">
      <c r="A4" s="224" t="s">
        <v>67</v>
      </c>
      <c r="B4" s="224"/>
      <c r="C4" s="221" t="s">
        <v>283</v>
      </c>
      <c r="D4" s="222"/>
      <c r="E4" s="223"/>
    </row>
    <row r="5" spans="1:5" ht="15.75" x14ac:dyDescent="0.25">
      <c r="A5" s="228" t="s">
        <v>359</v>
      </c>
      <c r="B5" s="229"/>
      <c r="C5" s="221" t="s">
        <v>338</v>
      </c>
      <c r="D5" s="222"/>
      <c r="E5" s="223"/>
    </row>
    <row r="6" spans="1:5" ht="15.75" x14ac:dyDescent="0.25">
      <c r="A6" s="175" t="s">
        <v>280</v>
      </c>
      <c r="B6" s="181" t="s">
        <v>466</v>
      </c>
      <c r="C6" s="221" t="s">
        <v>339</v>
      </c>
      <c r="D6" s="222"/>
      <c r="E6" s="223"/>
    </row>
    <row r="7" spans="1:5" x14ac:dyDescent="0.25">
      <c r="A7" s="230" t="s">
        <v>115</v>
      </c>
      <c r="B7" s="231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75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79</v>
      </c>
      <c r="B11" s="29" t="s">
        <v>116</v>
      </c>
      <c r="C11" s="63">
        <v>0.85</v>
      </c>
      <c r="D11" s="31">
        <v>3900</v>
      </c>
      <c r="E11" s="31">
        <v>3315</v>
      </c>
    </row>
    <row r="12" spans="1:5" x14ac:dyDescent="0.25">
      <c r="A12" s="29" t="s">
        <v>76</v>
      </c>
      <c r="B12" s="29" t="s">
        <v>15</v>
      </c>
      <c r="C12" s="63">
        <v>0.5</v>
      </c>
      <c r="D12" s="31">
        <v>4200</v>
      </c>
      <c r="E12" s="31">
        <v>2100</v>
      </c>
    </row>
    <row r="13" spans="1:5" x14ac:dyDescent="0.25">
      <c r="A13" s="29" t="s">
        <v>78</v>
      </c>
      <c r="B13" s="29" t="s">
        <v>15</v>
      </c>
      <c r="C13" s="63">
        <v>1</v>
      </c>
      <c r="D13" s="31">
        <v>3600</v>
      </c>
      <c r="E13" s="31">
        <v>3600</v>
      </c>
    </row>
    <row r="14" spans="1:5" x14ac:dyDescent="0.25">
      <c r="A14" s="8" t="s">
        <v>37</v>
      </c>
      <c r="B14" s="55"/>
      <c r="C14" s="56"/>
      <c r="D14" s="56"/>
      <c r="E14" s="9">
        <v>9015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64" t="s">
        <v>82</v>
      </c>
      <c r="B16" s="64" t="s">
        <v>117</v>
      </c>
      <c r="C16" s="65">
        <v>5</v>
      </c>
      <c r="D16" s="66">
        <v>143</v>
      </c>
      <c r="E16" s="67">
        <v>715</v>
      </c>
    </row>
    <row r="17" spans="1:5" x14ac:dyDescent="0.25">
      <c r="A17" s="64" t="s">
        <v>118</v>
      </c>
      <c r="B17" s="64" t="s">
        <v>117</v>
      </c>
      <c r="C17" s="65">
        <v>3</v>
      </c>
      <c r="D17" s="66">
        <v>143</v>
      </c>
      <c r="E17" s="67">
        <v>429</v>
      </c>
    </row>
    <row r="18" spans="1:5" x14ac:dyDescent="0.25">
      <c r="A18" s="64" t="s">
        <v>119</v>
      </c>
      <c r="B18" s="64" t="s">
        <v>117</v>
      </c>
      <c r="C18" s="65">
        <v>3</v>
      </c>
      <c r="D18" s="66">
        <v>143</v>
      </c>
      <c r="E18" s="67">
        <v>429</v>
      </c>
    </row>
    <row r="19" spans="1:5" x14ac:dyDescent="0.25">
      <c r="A19" s="64" t="s">
        <v>120</v>
      </c>
      <c r="B19" s="64" t="s">
        <v>117</v>
      </c>
      <c r="C19" s="65">
        <v>2</v>
      </c>
      <c r="D19" s="66">
        <v>143</v>
      </c>
      <c r="E19" s="67">
        <v>286</v>
      </c>
    </row>
    <row r="20" spans="1:5" x14ac:dyDescent="0.25">
      <c r="A20" s="64" t="s">
        <v>121</v>
      </c>
      <c r="B20" s="64" t="s">
        <v>117</v>
      </c>
      <c r="C20" s="65">
        <v>3</v>
      </c>
      <c r="D20" s="66">
        <v>143</v>
      </c>
      <c r="E20" s="67">
        <v>429</v>
      </c>
    </row>
    <row r="21" spans="1:5" x14ac:dyDescent="0.25">
      <c r="A21" s="64" t="s">
        <v>122</v>
      </c>
      <c r="B21" s="64" t="s">
        <v>117</v>
      </c>
      <c r="C21" s="65">
        <v>6</v>
      </c>
      <c r="D21" s="66">
        <v>143</v>
      </c>
      <c r="E21" s="67">
        <v>858</v>
      </c>
    </row>
    <row r="22" spans="1:5" x14ac:dyDescent="0.25">
      <c r="A22" s="64" t="s">
        <v>87</v>
      </c>
      <c r="B22" s="64" t="s">
        <v>117</v>
      </c>
      <c r="C22" s="65">
        <v>4</v>
      </c>
      <c r="D22" s="66">
        <v>143</v>
      </c>
      <c r="E22" s="67">
        <v>572</v>
      </c>
    </row>
    <row r="23" spans="1:5" x14ac:dyDescent="0.25">
      <c r="A23" s="8" t="s">
        <v>46</v>
      </c>
      <c r="B23" s="55"/>
      <c r="C23" s="56"/>
      <c r="D23" s="56"/>
      <c r="E23" s="9">
        <v>3718</v>
      </c>
    </row>
    <row r="24" spans="1:5" x14ac:dyDescent="0.25">
      <c r="A24" s="35" t="s">
        <v>91</v>
      </c>
      <c r="B24" s="35"/>
      <c r="C24" s="57"/>
      <c r="D24" s="35"/>
      <c r="E24" s="10"/>
    </row>
    <row r="25" spans="1:5" x14ac:dyDescent="0.25">
      <c r="A25" s="64" t="s">
        <v>92</v>
      </c>
      <c r="B25" s="68" t="s">
        <v>15</v>
      </c>
      <c r="C25" s="65">
        <v>0.6</v>
      </c>
      <c r="D25" s="66">
        <v>7000</v>
      </c>
      <c r="E25" s="67">
        <v>4200</v>
      </c>
    </row>
    <row r="26" spans="1:5" x14ac:dyDescent="0.25">
      <c r="A26" s="64" t="s">
        <v>123</v>
      </c>
      <c r="B26" s="68" t="s">
        <v>93</v>
      </c>
      <c r="C26" s="65">
        <v>4</v>
      </c>
      <c r="D26" s="66">
        <v>18</v>
      </c>
      <c r="E26" s="67">
        <v>72</v>
      </c>
    </row>
    <row r="27" spans="1:5" x14ac:dyDescent="0.25">
      <c r="A27" s="27" t="s">
        <v>30</v>
      </c>
      <c r="B27" s="68" t="s">
        <v>80</v>
      </c>
      <c r="C27" s="65">
        <v>3</v>
      </c>
      <c r="D27" s="66">
        <v>300</v>
      </c>
      <c r="E27" s="67">
        <v>900</v>
      </c>
    </row>
    <row r="28" spans="1:5" x14ac:dyDescent="0.25">
      <c r="A28" s="64" t="s">
        <v>31</v>
      </c>
      <c r="B28" s="68" t="s">
        <v>93</v>
      </c>
      <c r="C28" s="65">
        <v>1.5</v>
      </c>
      <c r="D28" s="66">
        <v>206</v>
      </c>
      <c r="E28" s="67">
        <v>309</v>
      </c>
    </row>
    <row r="29" spans="1:5" x14ac:dyDescent="0.25">
      <c r="A29" s="64" t="s">
        <v>124</v>
      </c>
      <c r="B29" s="68" t="s">
        <v>93</v>
      </c>
      <c r="C29" s="65">
        <v>1</v>
      </c>
      <c r="D29" s="66">
        <v>60.5</v>
      </c>
      <c r="E29" s="67">
        <v>60.5</v>
      </c>
    </row>
    <row r="30" spans="1:5" x14ac:dyDescent="0.25">
      <c r="A30" s="64" t="s">
        <v>17</v>
      </c>
      <c r="B30" s="68" t="s">
        <v>93</v>
      </c>
      <c r="C30" s="65">
        <v>6</v>
      </c>
      <c r="D30" s="66">
        <v>18</v>
      </c>
      <c r="E30" s="67">
        <v>108</v>
      </c>
    </row>
    <row r="31" spans="1:5" x14ac:dyDescent="0.25">
      <c r="A31" s="64" t="s">
        <v>125</v>
      </c>
      <c r="B31" s="68" t="s">
        <v>80</v>
      </c>
      <c r="C31" s="65">
        <v>10</v>
      </c>
      <c r="D31" s="66">
        <v>22</v>
      </c>
      <c r="E31" s="67">
        <v>220</v>
      </c>
    </row>
    <row r="32" spans="1:5" x14ac:dyDescent="0.25">
      <c r="A32" s="64" t="s">
        <v>20</v>
      </c>
      <c r="B32" s="68" t="s">
        <v>80</v>
      </c>
      <c r="C32" s="65">
        <v>6</v>
      </c>
      <c r="D32" s="66">
        <v>68</v>
      </c>
      <c r="E32" s="67">
        <v>408</v>
      </c>
    </row>
    <row r="33" spans="1:5" x14ac:dyDescent="0.25">
      <c r="A33" s="64" t="s">
        <v>21</v>
      </c>
      <c r="B33" s="68" t="s">
        <v>80</v>
      </c>
      <c r="C33" s="65">
        <v>8</v>
      </c>
      <c r="D33" s="66">
        <v>240</v>
      </c>
      <c r="E33" s="67">
        <v>1920</v>
      </c>
    </row>
    <row r="34" spans="1:5" x14ac:dyDescent="0.25">
      <c r="A34" s="64" t="s">
        <v>69</v>
      </c>
      <c r="B34" s="68" t="s">
        <v>93</v>
      </c>
      <c r="C34" s="65">
        <v>1.5</v>
      </c>
      <c r="D34" s="66">
        <v>130</v>
      </c>
      <c r="E34" s="67">
        <v>195</v>
      </c>
    </row>
    <row r="35" spans="1:5" x14ac:dyDescent="0.25">
      <c r="A35" s="64" t="s">
        <v>126</v>
      </c>
      <c r="B35" s="68" t="s">
        <v>80</v>
      </c>
      <c r="C35" s="65">
        <v>4.5</v>
      </c>
      <c r="D35" s="66">
        <v>117.7</v>
      </c>
      <c r="E35" s="67">
        <v>529.65</v>
      </c>
    </row>
    <row r="36" spans="1:5" x14ac:dyDescent="0.25">
      <c r="A36" s="64" t="s">
        <v>22</v>
      </c>
      <c r="B36" s="68" t="s">
        <v>93</v>
      </c>
      <c r="C36" s="65">
        <v>0.8</v>
      </c>
      <c r="D36" s="66">
        <v>110</v>
      </c>
      <c r="E36" s="67">
        <v>88</v>
      </c>
    </row>
    <row r="37" spans="1:5" x14ac:dyDescent="0.25">
      <c r="A37" s="64" t="s">
        <v>23</v>
      </c>
      <c r="B37" s="64" t="s">
        <v>93</v>
      </c>
      <c r="C37" s="65">
        <v>2</v>
      </c>
      <c r="D37" s="66">
        <v>89</v>
      </c>
      <c r="E37" s="67">
        <v>178</v>
      </c>
    </row>
    <row r="38" spans="1:5" x14ac:dyDescent="0.25">
      <c r="A38" s="64" t="s">
        <v>45</v>
      </c>
      <c r="B38" s="64" t="s">
        <v>127</v>
      </c>
      <c r="C38" s="65">
        <v>1</v>
      </c>
      <c r="D38" s="66">
        <v>1820</v>
      </c>
      <c r="E38" s="67">
        <v>1820</v>
      </c>
    </row>
    <row r="39" spans="1:5" x14ac:dyDescent="0.25">
      <c r="A39" s="8" t="s">
        <v>52</v>
      </c>
      <c r="B39" s="55"/>
      <c r="C39" s="56"/>
      <c r="D39" s="56"/>
      <c r="E39" s="9">
        <v>11008.15</v>
      </c>
    </row>
    <row r="40" spans="1:5" x14ac:dyDescent="0.25">
      <c r="A40" s="35" t="s">
        <v>96</v>
      </c>
      <c r="B40" s="35"/>
      <c r="C40" s="57"/>
      <c r="D40" s="35"/>
      <c r="E40" s="10"/>
    </row>
    <row r="41" spans="1:5" x14ac:dyDescent="0.25">
      <c r="A41" s="64" t="s">
        <v>128</v>
      </c>
      <c r="B41" s="64" t="s">
        <v>117</v>
      </c>
      <c r="C41" s="65">
        <v>4</v>
      </c>
      <c r="D41" s="66">
        <v>143</v>
      </c>
      <c r="E41" s="67">
        <v>572</v>
      </c>
    </row>
    <row r="42" spans="1:5" x14ac:dyDescent="0.25">
      <c r="A42" s="64" t="s">
        <v>129</v>
      </c>
      <c r="B42" s="64" t="s">
        <v>117</v>
      </c>
      <c r="C42" s="65">
        <v>7</v>
      </c>
      <c r="D42" s="66">
        <v>143</v>
      </c>
      <c r="E42" s="67">
        <v>1001</v>
      </c>
    </row>
    <row r="43" spans="1:5" x14ac:dyDescent="0.25">
      <c r="A43" s="64" t="s">
        <v>130</v>
      </c>
      <c r="B43" s="64" t="s">
        <v>117</v>
      </c>
      <c r="C43" s="65">
        <v>19</v>
      </c>
      <c r="D43" s="66">
        <v>143</v>
      </c>
      <c r="E43" s="67">
        <v>2717</v>
      </c>
    </row>
    <row r="44" spans="1:5" x14ac:dyDescent="0.25">
      <c r="A44" s="64" t="s">
        <v>131</v>
      </c>
      <c r="B44" s="64" t="s">
        <v>49</v>
      </c>
      <c r="C44" s="65">
        <v>20</v>
      </c>
      <c r="D44" s="66">
        <v>110</v>
      </c>
      <c r="E44" s="67">
        <v>2200</v>
      </c>
    </row>
    <row r="45" spans="1:5" x14ac:dyDescent="0.25">
      <c r="A45" s="64" t="s">
        <v>132</v>
      </c>
      <c r="B45" s="64" t="s">
        <v>49</v>
      </c>
      <c r="C45" s="65">
        <v>2.2000000000000002</v>
      </c>
      <c r="D45" s="66">
        <v>110</v>
      </c>
      <c r="E45" s="67">
        <v>242.00000000000003</v>
      </c>
    </row>
    <row r="46" spans="1:5" x14ac:dyDescent="0.25">
      <c r="A46" s="8" t="s">
        <v>104</v>
      </c>
      <c r="B46" s="8"/>
      <c r="C46" s="9"/>
      <c r="D46" s="9"/>
      <c r="E46" s="9">
        <v>6732</v>
      </c>
    </row>
    <row r="47" spans="1:5" x14ac:dyDescent="0.25">
      <c r="A47" s="28" t="s">
        <v>133</v>
      </c>
      <c r="B47" s="28"/>
      <c r="C47" s="44"/>
      <c r="D47" s="44"/>
      <c r="E47" s="44"/>
    </row>
    <row r="48" spans="1:5" x14ac:dyDescent="0.25">
      <c r="A48" s="64" t="s">
        <v>134</v>
      </c>
      <c r="B48" s="64" t="s">
        <v>135</v>
      </c>
      <c r="C48" s="69">
        <v>76</v>
      </c>
      <c r="D48" s="70">
        <v>110</v>
      </c>
      <c r="E48" s="70">
        <v>8360</v>
      </c>
    </row>
    <row r="49" spans="1:5" x14ac:dyDescent="0.25">
      <c r="A49" s="64" t="s">
        <v>132</v>
      </c>
      <c r="B49" s="64" t="s">
        <v>135</v>
      </c>
      <c r="C49" s="69">
        <v>2</v>
      </c>
      <c r="D49" s="70">
        <v>110</v>
      </c>
      <c r="E49" s="70">
        <v>220</v>
      </c>
    </row>
    <row r="50" spans="1:5" x14ac:dyDescent="0.25">
      <c r="A50" s="64" t="s">
        <v>136</v>
      </c>
      <c r="B50" s="64" t="s">
        <v>135</v>
      </c>
      <c r="C50" s="69">
        <v>9</v>
      </c>
      <c r="D50" s="70">
        <v>110</v>
      </c>
      <c r="E50" s="70">
        <v>990</v>
      </c>
    </row>
    <row r="51" spans="1:5" x14ac:dyDescent="0.25">
      <c r="A51" s="64" t="s">
        <v>137</v>
      </c>
      <c r="B51" s="64" t="s">
        <v>135</v>
      </c>
      <c r="C51" s="69">
        <v>3</v>
      </c>
      <c r="D51" s="70">
        <v>110</v>
      </c>
      <c r="E51" s="70">
        <v>330</v>
      </c>
    </row>
    <row r="52" spans="1:5" x14ac:dyDescent="0.25">
      <c r="A52" s="8" t="s">
        <v>112</v>
      </c>
      <c r="B52" s="55"/>
      <c r="C52" s="56"/>
      <c r="D52" s="56"/>
      <c r="E52" s="9">
        <v>9900</v>
      </c>
    </row>
    <row r="53" spans="1:5" x14ac:dyDescent="0.25">
      <c r="A53" s="28" t="s">
        <v>138</v>
      </c>
      <c r="B53" s="28"/>
      <c r="C53" s="44"/>
      <c r="D53" s="44"/>
      <c r="E53" s="49"/>
    </row>
    <row r="54" spans="1:5" x14ac:dyDescent="0.25">
      <c r="A54" s="64" t="s">
        <v>110</v>
      </c>
      <c r="B54" s="64" t="s">
        <v>51</v>
      </c>
      <c r="C54" s="69">
        <v>1</v>
      </c>
      <c r="D54" s="70">
        <v>2000</v>
      </c>
      <c r="E54" s="71">
        <v>2000</v>
      </c>
    </row>
    <row r="55" spans="1:5" x14ac:dyDescent="0.25">
      <c r="A55" s="8" t="s">
        <v>139</v>
      </c>
      <c r="B55" s="55"/>
      <c r="C55" s="56"/>
      <c r="D55" s="56"/>
      <c r="E55" s="9">
        <v>2000</v>
      </c>
    </row>
    <row r="56" spans="1:5" x14ac:dyDescent="0.25">
      <c r="A56" s="61" t="s">
        <v>53</v>
      </c>
      <c r="B56" s="61"/>
      <c r="C56" s="61"/>
      <c r="D56" s="61"/>
      <c r="E56" s="62">
        <v>42373.15</v>
      </c>
    </row>
    <row r="59" spans="1:5" x14ac:dyDescent="0.25">
      <c r="A59" s="239" t="s">
        <v>54</v>
      </c>
      <c r="B59" s="240"/>
    </row>
    <row r="60" spans="1:5" x14ac:dyDescent="0.25">
      <c r="A60" s="28" t="s">
        <v>75</v>
      </c>
      <c r="B60" s="44">
        <v>9015</v>
      </c>
    </row>
    <row r="61" spans="1:5" x14ac:dyDescent="0.25">
      <c r="A61" s="35" t="s">
        <v>81</v>
      </c>
      <c r="B61" s="44">
        <v>3718</v>
      </c>
    </row>
    <row r="62" spans="1:5" x14ac:dyDescent="0.25">
      <c r="A62" s="35" t="s">
        <v>91</v>
      </c>
      <c r="B62" s="44">
        <v>11008.15</v>
      </c>
    </row>
    <row r="63" spans="1:5" x14ac:dyDescent="0.25">
      <c r="A63" s="35" t="s">
        <v>96</v>
      </c>
      <c r="B63" s="44">
        <v>6732</v>
      </c>
    </row>
    <row r="64" spans="1:5" x14ac:dyDescent="0.25">
      <c r="A64" s="35" t="s">
        <v>133</v>
      </c>
      <c r="B64" s="44">
        <v>9900</v>
      </c>
    </row>
    <row r="65" spans="1:4" x14ac:dyDescent="0.25">
      <c r="A65" s="35" t="s">
        <v>138</v>
      </c>
      <c r="B65" s="44">
        <v>2000</v>
      </c>
    </row>
    <row r="66" spans="1:4" x14ac:dyDescent="0.25">
      <c r="A66" s="17" t="s">
        <v>66</v>
      </c>
      <c r="B66" s="62">
        <v>42373.15</v>
      </c>
    </row>
    <row r="69" spans="1:4" x14ac:dyDescent="0.25">
      <c r="A69" s="216" t="s">
        <v>333</v>
      </c>
      <c r="B69" s="216"/>
      <c r="C69" s="216"/>
      <c r="D69" s="216"/>
    </row>
    <row r="70" spans="1:4" x14ac:dyDescent="0.25">
      <c r="A70" t="s">
        <v>55</v>
      </c>
    </row>
    <row r="71" spans="1:4" ht="15.75" x14ac:dyDescent="0.25">
      <c r="A71" s="217" t="s">
        <v>56</v>
      </c>
      <c r="B71" s="217"/>
      <c r="C71" s="217"/>
      <c r="D71" s="217"/>
    </row>
    <row r="72" spans="1:4" ht="15.75" x14ac:dyDescent="0.25">
      <c r="A72" s="217" t="s">
        <v>57</v>
      </c>
      <c r="B72" s="217"/>
      <c r="C72" s="217"/>
      <c r="D72" s="217"/>
    </row>
    <row r="73" spans="1:4" ht="15.75" x14ac:dyDescent="0.25">
      <c r="A73" s="217" t="s">
        <v>58</v>
      </c>
      <c r="B73" s="217"/>
      <c r="C73" s="217"/>
      <c r="D73" s="217"/>
    </row>
    <row r="74" spans="1:4" ht="15.75" x14ac:dyDescent="0.25">
      <c r="A74" s="217" t="s">
        <v>59</v>
      </c>
      <c r="B74" s="217"/>
    </row>
  </sheetData>
  <mergeCells count="22"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5:B5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4"/>
  <sheetViews>
    <sheetView workbookViewId="0">
      <selection activeCell="L6" sqref="L6"/>
    </sheetView>
  </sheetViews>
  <sheetFormatPr defaultRowHeight="15" x14ac:dyDescent="0.25"/>
  <cols>
    <col min="1" max="1" width="37.42578125" customWidth="1"/>
    <col min="2" max="2" width="16" customWidth="1"/>
    <col min="3" max="3" width="13" customWidth="1"/>
    <col min="4" max="4" width="13.140625" customWidth="1"/>
    <col min="5" max="5" width="13" customWidth="1"/>
  </cols>
  <sheetData>
    <row r="1" spans="1:5" ht="15" customHeight="1" x14ac:dyDescent="0.25">
      <c r="A1" s="234"/>
      <c r="B1" s="219" t="s">
        <v>0</v>
      </c>
      <c r="C1" s="219"/>
      <c r="D1" s="219"/>
      <c r="E1" s="219"/>
    </row>
    <row r="2" spans="1:5" ht="30.75" customHeight="1" x14ac:dyDescent="0.25">
      <c r="A2" s="234"/>
      <c r="B2" s="219"/>
      <c r="C2" s="219"/>
      <c r="D2" s="219"/>
      <c r="E2" s="219"/>
    </row>
    <row r="3" spans="1:5" ht="15.75" x14ac:dyDescent="0.25">
      <c r="A3" s="220" t="s">
        <v>140</v>
      </c>
      <c r="B3" s="220"/>
      <c r="C3" s="221" t="s">
        <v>284</v>
      </c>
      <c r="D3" s="222"/>
      <c r="E3" s="223"/>
    </row>
    <row r="4" spans="1:5" ht="15.75" x14ac:dyDescent="0.25">
      <c r="A4" s="224" t="s">
        <v>67</v>
      </c>
      <c r="B4" s="224"/>
      <c r="C4" s="221" t="s">
        <v>285</v>
      </c>
      <c r="D4" s="222"/>
      <c r="E4" s="223"/>
    </row>
    <row r="5" spans="1:5" ht="15.75" x14ac:dyDescent="0.25">
      <c r="A5" s="228" t="s">
        <v>359</v>
      </c>
      <c r="B5" s="229"/>
      <c r="C5" s="221" t="s">
        <v>340</v>
      </c>
      <c r="D5" s="222"/>
      <c r="E5" s="223"/>
    </row>
    <row r="6" spans="1:5" ht="15.75" x14ac:dyDescent="0.25">
      <c r="A6" s="107" t="s">
        <v>280</v>
      </c>
      <c r="B6" s="177" t="s">
        <v>466</v>
      </c>
      <c r="C6" s="221" t="s">
        <v>341</v>
      </c>
      <c r="D6" s="222"/>
      <c r="E6" s="223"/>
    </row>
    <row r="7" spans="1:5" x14ac:dyDescent="0.25">
      <c r="A7" s="244" t="s">
        <v>115</v>
      </c>
      <c r="B7" s="245"/>
      <c r="C7" s="231"/>
      <c r="D7" s="231"/>
      <c r="E7" s="232"/>
    </row>
    <row r="8" spans="1:5" x14ac:dyDescent="0.25">
      <c r="A8" s="235" t="s">
        <v>7</v>
      </c>
      <c r="B8" s="235"/>
      <c r="C8" s="235"/>
      <c r="D8" s="235"/>
      <c r="E8" s="235"/>
    </row>
    <row r="9" spans="1:5" x14ac:dyDescent="0.25">
      <c r="A9" s="238" t="s">
        <v>8</v>
      </c>
      <c r="B9" s="238"/>
      <c r="C9" s="238"/>
      <c r="D9" s="238"/>
      <c r="E9" s="238"/>
    </row>
    <row r="10" spans="1:5" x14ac:dyDescent="0.25">
      <c r="A10" s="28" t="s">
        <v>75</v>
      </c>
      <c r="B10" s="28" t="s">
        <v>10</v>
      </c>
      <c r="C10" s="28" t="s">
        <v>11</v>
      </c>
      <c r="D10" s="28" t="s">
        <v>12</v>
      </c>
      <c r="E10" s="53" t="s">
        <v>13</v>
      </c>
    </row>
    <row r="11" spans="1:5" x14ac:dyDescent="0.25">
      <c r="A11" s="29" t="s">
        <v>79</v>
      </c>
      <c r="B11" s="29" t="s">
        <v>116</v>
      </c>
      <c r="C11" s="63">
        <v>0.85</v>
      </c>
      <c r="D11" s="31">
        <v>3900</v>
      </c>
      <c r="E11" s="31">
        <v>3315</v>
      </c>
    </row>
    <row r="12" spans="1:5" x14ac:dyDescent="0.25">
      <c r="A12" s="29" t="s">
        <v>76</v>
      </c>
      <c r="B12" s="29" t="s">
        <v>15</v>
      </c>
      <c r="C12" s="63">
        <v>0.5</v>
      </c>
      <c r="D12" s="31">
        <v>4200</v>
      </c>
      <c r="E12" s="31">
        <v>2100</v>
      </c>
    </row>
    <row r="13" spans="1:5" x14ac:dyDescent="0.25">
      <c r="A13" s="29" t="s">
        <v>78</v>
      </c>
      <c r="B13" s="29" t="s">
        <v>15</v>
      </c>
      <c r="C13" s="63">
        <v>1</v>
      </c>
      <c r="D13" s="31">
        <v>3600</v>
      </c>
      <c r="E13" s="31">
        <v>3600</v>
      </c>
    </row>
    <row r="14" spans="1:5" x14ac:dyDescent="0.25">
      <c r="A14" s="8" t="s">
        <v>37</v>
      </c>
      <c r="B14" s="55"/>
      <c r="C14" s="56"/>
      <c r="D14" s="56"/>
      <c r="E14" s="9">
        <v>9015</v>
      </c>
    </row>
    <row r="15" spans="1:5" x14ac:dyDescent="0.25">
      <c r="A15" s="35" t="s">
        <v>81</v>
      </c>
      <c r="B15" s="35"/>
      <c r="C15" s="57"/>
      <c r="D15" s="35"/>
      <c r="E15" s="10"/>
    </row>
    <row r="16" spans="1:5" x14ac:dyDescent="0.25">
      <c r="A16" s="64" t="s">
        <v>82</v>
      </c>
      <c r="B16" s="64" t="s">
        <v>117</v>
      </c>
      <c r="C16" s="65">
        <v>5</v>
      </c>
      <c r="D16" s="66">
        <v>143</v>
      </c>
      <c r="E16" s="67">
        <v>715</v>
      </c>
    </row>
    <row r="17" spans="1:5" x14ac:dyDescent="0.25">
      <c r="A17" s="64" t="s">
        <v>118</v>
      </c>
      <c r="B17" s="64" t="s">
        <v>117</v>
      </c>
      <c r="C17" s="65">
        <v>3</v>
      </c>
      <c r="D17" s="66">
        <v>143</v>
      </c>
      <c r="E17" s="67">
        <v>429</v>
      </c>
    </row>
    <row r="18" spans="1:5" x14ac:dyDescent="0.25">
      <c r="A18" s="64" t="s">
        <v>119</v>
      </c>
      <c r="B18" s="64" t="s">
        <v>117</v>
      </c>
      <c r="C18" s="65">
        <v>3</v>
      </c>
      <c r="D18" s="66">
        <v>143</v>
      </c>
      <c r="E18" s="67">
        <v>429</v>
      </c>
    </row>
    <row r="19" spans="1:5" x14ac:dyDescent="0.25">
      <c r="A19" s="64" t="s">
        <v>120</v>
      </c>
      <c r="B19" s="64" t="s">
        <v>117</v>
      </c>
      <c r="C19" s="65">
        <v>2</v>
      </c>
      <c r="D19" s="66">
        <v>143</v>
      </c>
      <c r="E19" s="67">
        <v>286</v>
      </c>
    </row>
    <row r="20" spans="1:5" x14ac:dyDescent="0.25">
      <c r="A20" s="64" t="s">
        <v>121</v>
      </c>
      <c r="B20" s="64" t="s">
        <v>117</v>
      </c>
      <c r="C20" s="65">
        <v>3</v>
      </c>
      <c r="D20" s="66">
        <v>143</v>
      </c>
      <c r="E20" s="67">
        <v>429</v>
      </c>
    </row>
    <row r="21" spans="1:5" x14ac:dyDescent="0.25">
      <c r="A21" s="64" t="s">
        <v>122</v>
      </c>
      <c r="B21" s="64" t="s">
        <v>117</v>
      </c>
      <c r="C21" s="65">
        <v>6</v>
      </c>
      <c r="D21" s="66">
        <v>143</v>
      </c>
      <c r="E21" s="67">
        <v>858</v>
      </c>
    </row>
    <row r="22" spans="1:5" x14ac:dyDescent="0.25">
      <c r="A22" s="64" t="s">
        <v>87</v>
      </c>
      <c r="B22" s="64" t="s">
        <v>117</v>
      </c>
      <c r="C22" s="65">
        <v>4</v>
      </c>
      <c r="D22" s="66">
        <v>143</v>
      </c>
      <c r="E22" s="67">
        <v>572</v>
      </c>
    </row>
    <row r="23" spans="1:5" x14ac:dyDescent="0.25">
      <c r="A23" s="8" t="s">
        <v>46</v>
      </c>
      <c r="B23" s="55"/>
      <c r="C23" s="56"/>
      <c r="D23" s="56"/>
      <c r="E23" s="9">
        <v>3718</v>
      </c>
    </row>
    <row r="24" spans="1:5" x14ac:dyDescent="0.25">
      <c r="A24" s="35" t="s">
        <v>91</v>
      </c>
      <c r="B24" s="35"/>
      <c r="C24" s="57"/>
      <c r="D24" s="35"/>
      <c r="E24" s="10"/>
    </row>
    <row r="25" spans="1:5" x14ac:dyDescent="0.25">
      <c r="A25" s="64" t="s">
        <v>92</v>
      </c>
      <c r="B25" s="68" t="s">
        <v>15</v>
      </c>
      <c r="C25" s="65">
        <v>0.6</v>
      </c>
      <c r="D25" s="66">
        <v>7000</v>
      </c>
      <c r="E25" s="67">
        <v>4200</v>
      </c>
    </row>
    <row r="26" spans="1:5" x14ac:dyDescent="0.25">
      <c r="A26" s="64" t="s">
        <v>123</v>
      </c>
      <c r="B26" s="68" t="s">
        <v>93</v>
      </c>
      <c r="C26" s="65">
        <v>4</v>
      </c>
      <c r="D26" s="66">
        <v>18</v>
      </c>
      <c r="E26" s="67">
        <v>72</v>
      </c>
    </row>
    <row r="27" spans="1:5" x14ac:dyDescent="0.25">
      <c r="A27" s="27" t="s">
        <v>30</v>
      </c>
      <c r="B27" s="68" t="s">
        <v>80</v>
      </c>
      <c r="C27" s="65">
        <v>3</v>
      </c>
      <c r="D27" s="66">
        <v>300</v>
      </c>
      <c r="E27" s="67">
        <v>900</v>
      </c>
    </row>
    <row r="28" spans="1:5" x14ac:dyDescent="0.25">
      <c r="A28" s="64" t="s">
        <v>31</v>
      </c>
      <c r="B28" s="68" t="s">
        <v>93</v>
      </c>
      <c r="C28" s="65">
        <v>1.5</v>
      </c>
      <c r="D28" s="66">
        <v>206</v>
      </c>
      <c r="E28" s="67">
        <v>309</v>
      </c>
    </row>
    <row r="29" spans="1:5" x14ac:dyDescent="0.25">
      <c r="A29" s="64" t="s">
        <v>124</v>
      </c>
      <c r="B29" s="68" t="s">
        <v>93</v>
      </c>
      <c r="C29" s="65">
        <v>1</v>
      </c>
      <c r="D29" s="66">
        <v>60.5</v>
      </c>
      <c r="E29" s="67">
        <v>60.5</v>
      </c>
    </row>
    <row r="30" spans="1:5" x14ac:dyDescent="0.25">
      <c r="A30" s="64" t="s">
        <v>17</v>
      </c>
      <c r="B30" s="68" t="s">
        <v>93</v>
      </c>
      <c r="C30" s="65">
        <v>6</v>
      </c>
      <c r="D30" s="66">
        <v>18</v>
      </c>
      <c r="E30" s="67">
        <v>108</v>
      </c>
    </row>
    <row r="31" spans="1:5" x14ac:dyDescent="0.25">
      <c r="A31" s="64" t="s">
        <v>125</v>
      </c>
      <c r="B31" s="68" t="s">
        <v>80</v>
      </c>
      <c r="C31" s="65">
        <v>10</v>
      </c>
      <c r="D31" s="66">
        <v>22</v>
      </c>
      <c r="E31" s="67">
        <v>220</v>
      </c>
    </row>
    <row r="32" spans="1:5" x14ac:dyDescent="0.25">
      <c r="A32" s="64" t="s">
        <v>20</v>
      </c>
      <c r="B32" s="68" t="s">
        <v>80</v>
      </c>
      <c r="C32" s="65">
        <v>6</v>
      </c>
      <c r="D32" s="66">
        <v>68</v>
      </c>
      <c r="E32" s="67">
        <v>408</v>
      </c>
    </row>
    <row r="33" spans="1:5" x14ac:dyDescent="0.25">
      <c r="A33" s="64" t="s">
        <v>21</v>
      </c>
      <c r="B33" s="68" t="s">
        <v>80</v>
      </c>
      <c r="C33" s="65">
        <v>8</v>
      </c>
      <c r="D33" s="66">
        <v>240</v>
      </c>
      <c r="E33" s="67">
        <v>1920</v>
      </c>
    </row>
    <row r="34" spans="1:5" x14ac:dyDescent="0.25">
      <c r="A34" s="64" t="s">
        <v>69</v>
      </c>
      <c r="B34" s="68" t="s">
        <v>93</v>
      </c>
      <c r="C34" s="65">
        <v>1.5</v>
      </c>
      <c r="D34" s="66">
        <v>130</v>
      </c>
      <c r="E34" s="67">
        <v>195</v>
      </c>
    </row>
    <row r="35" spans="1:5" x14ac:dyDescent="0.25">
      <c r="A35" s="64" t="s">
        <v>126</v>
      </c>
      <c r="B35" s="68" t="s">
        <v>80</v>
      </c>
      <c r="C35" s="65">
        <v>4.5</v>
      </c>
      <c r="D35" s="66">
        <v>117.7</v>
      </c>
      <c r="E35" s="67">
        <v>529.65</v>
      </c>
    </row>
    <row r="36" spans="1:5" x14ac:dyDescent="0.25">
      <c r="A36" s="64" t="s">
        <v>22</v>
      </c>
      <c r="B36" s="68" t="s">
        <v>93</v>
      </c>
      <c r="C36" s="65">
        <v>0.8</v>
      </c>
      <c r="D36" s="66">
        <v>110</v>
      </c>
      <c r="E36" s="67">
        <v>88</v>
      </c>
    </row>
    <row r="37" spans="1:5" x14ac:dyDescent="0.25">
      <c r="A37" s="64" t="s">
        <v>23</v>
      </c>
      <c r="B37" s="64" t="s">
        <v>93</v>
      </c>
      <c r="C37" s="65">
        <v>2</v>
      </c>
      <c r="D37" s="66">
        <v>89</v>
      </c>
      <c r="E37" s="67">
        <v>178</v>
      </c>
    </row>
    <row r="38" spans="1:5" x14ac:dyDescent="0.25">
      <c r="A38" s="64" t="s">
        <v>45</v>
      </c>
      <c r="B38" s="64" t="s">
        <v>127</v>
      </c>
      <c r="C38" s="65">
        <v>1</v>
      </c>
      <c r="D38" s="66">
        <v>1820</v>
      </c>
      <c r="E38" s="67">
        <v>1820</v>
      </c>
    </row>
    <row r="39" spans="1:5" x14ac:dyDescent="0.25">
      <c r="A39" s="8" t="s">
        <v>52</v>
      </c>
      <c r="B39" s="55"/>
      <c r="C39" s="56"/>
      <c r="D39" s="56"/>
      <c r="E39" s="9">
        <v>11008.15</v>
      </c>
    </row>
    <row r="40" spans="1:5" x14ac:dyDescent="0.25">
      <c r="A40" s="35" t="s">
        <v>96</v>
      </c>
      <c r="B40" s="35"/>
      <c r="C40" s="57"/>
      <c r="D40" s="35"/>
      <c r="E40" s="10"/>
    </row>
    <row r="41" spans="1:5" x14ac:dyDescent="0.25">
      <c r="A41" s="64" t="s">
        <v>128</v>
      </c>
      <c r="B41" s="64" t="s">
        <v>117</v>
      </c>
      <c r="C41" s="65">
        <v>4</v>
      </c>
      <c r="D41" s="66">
        <v>143</v>
      </c>
      <c r="E41" s="67">
        <v>572</v>
      </c>
    </row>
    <row r="42" spans="1:5" x14ac:dyDescent="0.25">
      <c r="A42" s="64" t="s">
        <v>129</v>
      </c>
      <c r="B42" s="64" t="s">
        <v>117</v>
      </c>
      <c r="C42" s="65">
        <v>7</v>
      </c>
      <c r="D42" s="66">
        <v>143</v>
      </c>
      <c r="E42" s="67">
        <v>1001</v>
      </c>
    </row>
    <row r="43" spans="1:5" x14ac:dyDescent="0.25">
      <c r="A43" s="64" t="s">
        <v>130</v>
      </c>
      <c r="B43" s="64" t="s">
        <v>117</v>
      </c>
      <c r="C43" s="65">
        <v>19</v>
      </c>
      <c r="D43" s="66">
        <v>143</v>
      </c>
      <c r="E43" s="67">
        <v>2717</v>
      </c>
    </row>
    <row r="44" spans="1:5" x14ac:dyDescent="0.25">
      <c r="A44" s="64" t="s">
        <v>131</v>
      </c>
      <c r="B44" s="64" t="s">
        <v>49</v>
      </c>
      <c r="C44" s="65">
        <v>20</v>
      </c>
      <c r="D44" s="66">
        <v>110</v>
      </c>
      <c r="E44" s="67">
        <v>2200</v>
      </c>
    </row>
    <row r="45" spans="1:5" x14ac:dyDescent="0.25">
      <c r="A45" s="64" t="s">
        <v>132</v>
      </c>
      <c r="B45" s="64" t="s">
        <v>49</v>
      </c>
      <c r="C45" s="65">
        <v>2.2000000000000002</v>
      </c>
      <c r="D45" s="66">
        <v>110</v>
      </c>
      <c r="E45" s="67">
        <v>242.00000000000003</v>
      </c>
    </row>
    <row r="46" spans="1:5" x14ac:dyDescent="0.25">
      <c r="A46" s="8" t="s">
        <v>104</v>
      </c>
      <c r="B46" s="8"/>
      <c r="C46" s="9"/>
      <c r="D46" s="9"/>
      <c r="E46" s="9">
        <v>6732</v>
      </c>
    </row>
    <row r="47" spans="1:5" x14ac:dyDescent="0.25">
      <c r="A47" s="28" t="s">
        <v>133</v>
      </c>
      <c r="B47" s="28"/>
      <c r="C47" s="44"/>
      <c r="D47" s="44"/>
      <c r="E47" s="44"/>
    </row>
    <row r="48" spans="1:5" x14ac:dyDescent="0.25">
      <c r="A48" s="64" t="s">
        <v>134</v>
      </c>
      <c r="B48" s="64" t="s">
        <v>135</v>
      </c>
      <c r="C48" s="69">
        <v>76</v>
      </c>
      <c r="D48" s="70">
        <v>110</v>
      </c>
      <c r="E48" s="70">
        <v>8360</v>
      </c>
    </row>
    <row r="49" spans="1:5" x14ac:dyDescent="0.25">
      <c r="A49" s="64" t="s">
        <v>132</v>
      </c>
      <c r="B49" s="64" t="s">
        <v>135</v>
      </c>
      <c r="C49" s="69">
        <v>2</v>
      </c>
      <c r="D49" s="70">
        <v>110</v>
      </c>
      <c r="E49" s="70">
        <v>220</v>
      </c>
    </row>
    <row r="50" spans="1:5" x14ac:dyDescent="0.25">
      <c r="A50" s="64" t="s">
        <v>136</v>
      </c>
      <c r="B50" s="64" t="s">
        <v>135</v>
      </c>
      <c r="C50" s="69">
        <v>9</v>
      </c>
      <c r="D50" s="70">
        <v>110</v>
      </c>
      <c r="E50" s="70">
        <v>990</v>
      </c>
    </row>
    <row r="51" spans="1:5" x14ac:dyDescent="0.25">
      <c r="A51" s="64" t="s">
        <v>137</v>
      </c>
      <c r="B51" s="64" t="s">
        <v>135</v>
      </c>
      <c r="C51" s="69">
        <v>3</v>
      </c>
      <c r="D51" s="70">
        <v>110</v>
      </c>
      <c r="E51" s="70">
        <v>330</v>
      </c>
    </row>
    <row r="52" spans="1:5" x14ac:dyDescent="0.25">
      <c r="A52" s="8" t="s">
        <v>112</v>
      </c>
      <c r="B52" s="55"/>
      <c r="C52" s="56"/>
      <c r="D52" s="56"/>
      <c r="E52" s="9">
        <v>9900</v>
      </c>
    </row>
    <row r="53" spans="1:5" x14ac:dyDescent="0.25">
      <c r="A53" s="28" t="s">
        <v>138</v>
      </c>
      <c r="B53" s="28"/>
      <c r="C53" s="44"/>
      <c r="D53" s="44"/>
      <c r="E53" s="49"/>
    </row>
    <row r="54" spans="1:5" x14ac:dyDescent="0.25">
      <c r="A54" s="64" t="s">
        <v>110</v>
      </c>
      <c r="B54" s="64" t="s">
        <v>51</v>
      </c>
      <c r="C54" s="69">
        <v>1</v>
      </c>
      <c r="D54" s="70">
        <v>2000</v>
      </c>
      <c r="E54" s="71">
        <v>2000</v>
      </c>
    </row>
    <row r="55" spans="1:5" x14ac:dyDescent="0.25">
      <c r="A55" s="8" t="s">
        <v>139</v>
      </c>
      <c r="B55" s="55"/>
      <c r="C55" s="56"/>
      <c r="D55" s="56"/>
      <c r="E55" s="9">
        <v>2000</v>
      </c>
    </row>
    <row r="56" spans="1:5" x14ac:dyDescent="0.25">
      <c r="A56" s="61" t="s">
        <v>53</v>
      </c>
      <c r="B56" s="61"/>
      <c r="C56" s="61"/>
      <c r="D56" s="61"/>
      <c r="E56" s="62">
        <v>42373.15</v>
      </c>
    </row>
    <row r="59" spans="1:5" x14ac:dyDescent="0.25">
      <c r="A59" s="239" t="s">
        <v>54</v>
      </c>
      <c r="B59" s="240"/>
    </row>
    <row r="60" spans="1:5" x14ac:dyDescent="0.25">
      <c r="A60" s="28" t="s">
        <v>75</v>
      </c>
      <c r="B60" s="44">
        <v>9015</v>
      </c>
    </row>
    <row r="61" spans="1:5" x14ac:dyDescent="0.25">
      <c r="A61" s="35" t="s">
        <v>81</v>
      </c>
      <c r="B61" s="44">
        <v>3718</v>
      </c>
    </row>
    <row r="62" spans="1:5" x14ac:dyDescent="0.25">
      <c r="A62" s="35" t="s">
        <v>91</v>
      </c>
      <c r="B62" s="44">
        <v>11008.15</v>
      </c>
    </row>
    <row r="63" spans="1:5" x14ac:dyDescent="0.25">
      <c r="A63" s="35" t="s">
        <v>96</v>
      </c>
      <c r="B63" s="44">
        <v>6732</v>
      </c>
    </row>
    <row r="64" spans="1:5" x14ac:dyDescent="0.25">
      <c r="A64" s="35" t="s">
        <v>133</v>
      </c>
      <c r="B64" s="44">
        <v>9900</v>
      </c>
    </row>
    <row r="65" spans="1:4" x14ac:dyDescent="0.25">
      <c r="A65" s="35" t="s">
        <v>138</v>
      </c>
      <c r="B65" s="44">
        <v>2000</v>
      </c>
    </row>
    <row r="66" spans="1:4" x14ac:dyDescent="0.25">
      <c r="A66" s="17" t="s">
        <v>66</v>
      </c>
      <c r="B66" s="62">
        <v>42373.15</v>
      </c>
    </row>
    <row r="69" spans="1:4" x14ac:dyDescent="0.25">
      <c r="A69" s="216" t="s">
        <v>333</v>
      </c>
      <c r="B69" s="216"/>
      <c r="C69" s="216"/>
      <c r="D69" s="216"/>
    </row>
    <row r="70" spans="1:4" x14ac:dyDescent="0.25">
      <c r="A70" t="s">
        <v>55</v>
      </c>
    </row>
    <row r="71" spans="1:4" ht="15.75" x14ac:dyDescent="0.25">
      <c r="A71" s="217" t="s">
        <v>56</v>
      </c>
      <c r="B71" s="217"/>
      <c r="C71" s="217"/>
      <c r="D71" s="217"/>
    </row>
    <row r="72" spans="1:4" ht="15.75" x14ac:dyDescent="0.25">
      <c r="A72" s="217" t="s">
        <v>57</v>
      </c>
      <c r="B72" s="217"/>
      <c r="C72" s="217"/>
      <c r="D72" s="217"/>
    </row>
    <row r="73" spans="1:4" ht="15.75" x14ac:dyDescent="0.25">
      <c r="A73" s="217" t="s">
        <v>58</v>
      </c>
      <c r="B73" s="217"/>
      <c r="C73" s="217"/>
      <c r="D73" s="217"/>
    </row>
    <row r="74" spans="1:4" ht="15.75" x14ac:dyDescent="0.25">
      <c r="A74" s="217" t="s">
        <v>59</v>
      </c>
      <c r="B74" s="217"/>
    </row>
  </sheetData>
  <mergeCells count="22">
    <mergeCell ref="A74:B74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  <mergeCell ref="A8:E8"/>
    <mergeCell ref="A1:A2"/>
    <mergeCell ref="B1:E2"/>
    <mergeCell ref="A3:B3"/>
    <mergeCell ref="A4:B4"/>
    <mergeCell ref="C4:E4"/>
    <mergeCell ref="C3:E3"/>
    <mergeCell ref="C5:E5"/>
    <mergeCell ref="A5:B5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RESUMO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Soja</vt:lpstr>
      <vt:lpstr>Cebola</vt:lpstr>
      <vt:lpstr>Feijão</vt:lpstr>
      <vt:lpstr>Trigo</vt:lpstr>
      <vt:lpstr>Beterraba</vt:lpstr>
      <vt:lpstr>Repolho</vt:lpstr>
      <vt:lpstr>Sorgo </vt:lpstr>
      <vt:lpstr>Sorgo Silagem</vt:lpstr>
      <vt:lpstr>Batata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-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Jarbas</cp:lastModifiedBy>
  <cp:lastPrinted>2022-06-13T00:26:43Z</cp:lastPrinted>
  <dcterms:created xsi:type="dcterms:W3CDTF">2021-12-06T19:27:12Z</dcterms:created>
  <dcterms:modified xsi:type="dcterms:W3CDTF">2022-08-02T14:58:07Z</dcterms:modified>
</cp:coreProperties>
</file>